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Proekt, Adren. Park, Kr.Palanka\1.TD_works_Kr.Palanka\VOLUME 4.2\"/>
    </mc:Choice>
  </mc:AlternateContent>
  <bookViews>
    <workbookView xWindow="0" yWindow="0" windowWidth="23040" windowHeight="8688" tabRatio="500" activeTab="9"/>
  </bookViews>
  <sheets>
    <sheet name="I.1" sheetId="1" r:id="rId1"/>
    <sheet name="I.2" sheetId="2" r:id="rId2"/>
    <sheet name="I.3" sheetId="3" r:id="rId3"/>
    <sheet name="I.4" sheetId="4" r:id="rId4"/>
    <sheet name="I.5" sheetId="5" r:id="rId5"/>
    <sheet name="I.6" sheetId="6" r:id="rId6"/>
    <sheet name="II.1" sheetId="7" r:id="rId7"/>
    <sheet name="III.1" sheetId="8" r:id="rId8"/>
    <sheet name="III.2" sheetId="9" r:id="rId9"/>
    <sheet name="Recapitulation" sheetId="10" r:id="rId10"/>
  </sheets>
  <calcPr calcId="15251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80" i="1" l="1"/>
  <c r="F79" i="1"/>
  <c r="F78" i="1"/>
  <c r="F23" i="7"/>
  <c r="F21" i="3"/>
  <c r="F20" i="3"/>
  <c r="F11" i="3"/>
  <c r="F70" i="9"/>
  <c r="F69" i="9"/>
  <c r="F68" i="9"/>
  <c r="F67" i="9"/>
  <c r="F66" i="9"/>
  <c r="F65" i="9"/>
  <c r="F64" i="9"/>
  <c r="F63" i="9"/>
  <c r="F71" i="9" s="1"/>
  <c r="F59" i="9"/>
  <c r="F58" i="9"/>
  <c r="F57" i="9"/>
  <c r="F56" i="9"/>
  <c r="F55" i="9"/>
  <c r="F54" i="9"/>
  <c r="F53" i="9"/>
  <c r="F52" i="9"/>
  <c r="F60" i="9" s="1"/>
  <c r="F49" i="9"/>
  <c r="F48" i="9"/>
  <c r="F47" i="9"/>
  <c r="F50" i="9" s="1"/>
  <c r="F43" i="9"/>
  <c r="F42" i="9"/>
  <c r="F41" i="9"/>
  <c r="F40" i="9"/>
  <c r="F39" i="9"/>
  <c r="F38" i="9"/>
  <c r="F37" i="9"/>
  <c r="F36" i="9"/>
  <c r="F34" i="9"/>
  <c r="F44" i="9" s="1"/>
  <c r="F16" i="9"/>
  <c r="F13" i="9"/>
  <c r="F12" i="9"/>
  <c r="F11" i="9"/>
  <c r="F14" i="9" s="1"/>
  <c r="F10" i="9"/>
  <c r="F7" i="9"/>
  <c r="F8" i="9" s="1"/>
  <c r="F9" i="8"/>
  <c r="F8" i="8"/>
  <c r="F7" i="8"/>
  <c r="F6" i="8"/>
  <c r="F10" i="8" s="1"/>
  <c r="F11" i="8" s="1"/>
  <c r="C15" i="10" s="1"/>
  <c r="F59" i="7"/>
  <c r="F58" i="7"/>
  <c r="F56" i="7"/>
  <c r="F55" i="7"/>
  <c r="F54" i="7"/>
  <c r="F53" i="7"/>
  <c r="F52" i="7"/>
  <c r="F51" i="7"/>
  <c r="F50" i="7"/>
  <c r="F47" i="7"/>
  <c r="F46" i="7"/>
  <c r="F44" i="7"/>
  <c r="F43" i="7"/>
  <c r="F42" i="7"/>
  <c r="F40" i="7"/>
  <c r="F39" i="7"/>
  <c r="F38" i="7"/>
  <c r="F37" i="7"/>
  <c r="F36" i="7"/>
  <c r="F35" i="7"/>
  <c r="F33" i="7"/>
  <c r="F32" i="7"/>
  <c r="F30" i="7"/>
  <c r="F29" i="7"/>
  <c r="F27" i="7"/>
  <c r="F25" i="7"/>
  <c r="F24" i="7"/>
  <c r="F22" i="7"/>
  <c r="F21" i="7"/>
  <c r="F20" i="7"/>
  <c r="F48" i="7" s="1"/>
  <c r="F19" i="7"/>
  <c r="F18" i="7"/>
  <c r="F14" i="7"/>
  <c r="F13" i="7"/>
  <c r="F12" i="7"/>
  <c r="F11" i="7"/>
  <c r="F10" i="7"/>
  <c r="F9" i="7"/>
  <c r="F8" i="7"/>
  <c r="F18" i="6"/>
  <c r="F17" i="6"/>
  <c r="F16" i="6"/>
  <c r="F15" i="6"/>
  <c r="F14" i="6"/>
  <c r="F19" i="6" s="1"/>
  <c r="F10" i="6"/>
  <c r="F9" i="6"/>
  <c r="F11" i="6" s="1"/>
  <c r="F6" i="6"/>
  <c r="F7" i="6" s="1"/>
  <c r="F20" i="6" s="1"/>
  <c r="C9" i="10" s="1"/>
  <c r="F22" i="5"/>
  <c r="F23" i="5" s="1"/>
  <c r="F19" i="5"/>
  <c r="F18" i="5"/>
  <c r="F17" i="5"/>
  <c r="F15" i="5"/>
  <c r="F14" i="5"/>
  <c r="F13" i="5"/>
  <c r="F12" i="5"/>
  <c r="F11" i="5"/>
  <c r="F10" i="5"/>
  <c r="F9" i="5"/>
  <c r="F8" i="5"/>
  <c r="F12" i="4"/>
  <c r="F13" i="4" s="1"/>
  <c r="E12" i="4"/>
  <c r="E9" i="4"/>
  <c r="F9" i="4" s="1"/>
  <c r="E8" i="4"/>
  <c r="F8" i="4" s="1"/>
  <c r="E7" i="4"/>
  <c r="F7" i="4" s="1"/>
  <c r="E6" i="4"/>
  <c r="F6" i="4" s="1"/>
  <c r="F15" i="3"/>
  <c r="F14" i="3"/>
  <c r="F7" i="3"/>
  <c r="F101" i="2"/>
  <c r="F100" i="2"/>
  <c r="F99" i="2"/>
  <c r="F97" i="2"/>
  <c r="F94" i="2"/>
  <c r="F93" i="2"/>
  <c r="F95" i="2" s="1"/>
  <c r="F90" i="2"/>
  <c r="F91" i="2" s="1"/>
  <c r="F85" i="2"/>
  <c r="E85" i="2"/>
  <c r="E84" i="2"/>
  <c r="F84" i="2" s="1"/>
  <c r="F83" i="2"/>
  <c r="F86" i="2" s="1"/>
  <c r="E83" i="2"/>
  <c r="F73" i="2"/>
  <c r="F72" i="2"/>
  <c r="F60" i="2"/>
  <c r="F50" i="2"/>
  <c r="F49" i="2"/>
  <c r="F44" i="2"/>
  <c r="F42" i="2"/>
  <c r="F45" i="2" s="1"/>
  <c r="F38" i="2"/>
  <c r="F37" i="2"/>
  <c r="F35" i="2"/>
  <c r="F34" i="2"/>
  <c r="F31" i="2"/>
  <c r="F30" i="2"/>
  <c r="F32" i="2" s="1"/>
  <c r="F27" i="2"/>
  <c r="F28" i="2" s="1"/>
  <c r="F23" i="2"/>
  <c r="F24" i="2" s="1"/>
  <c r="F20" i="2"/>
  <c r="F19" i="2"/>
  <c r="F18" i="2"/>
  <c r="F17" i="2"/>
  <c r="F16" i="2"/>
  <c r="F15" i="2"/>
  <c r="F14" i="2"/>
  <c r="F21" i="2" s="1"/>
  <c r="F10" i="2"/>
  <c r="F9" i="2"/>
  <c r="F8" i="2"/>
  <c r="F11" i="2" s="1"/>
  <c r="F7" i="2"/>
  <c r="F74" i="1"/>
  <c r="F73" i="1"/>
  <c r="F76" i="1" s="1"/>
  <c r="F70" i="1"/>
  <c r="F69" i="1"/>
  <c r="F68" i="1"/>
  <c r="F67" i="1"/>
  <c r="F66" i="1"/>
  <c r="F65" i="1"/>
  <c r="F64" i="1"/>
  <c r="F61" i="1"/>
  <c r="F60" i="1"/>
  <c r="F59" i="1"/>
  <c r="F58" i="1"/>
  <c r="F57" i="1"/>
  <c r="F56" i="1"/>
  <c r="F55" i="1"/>
  <c r="F54" i="1"/>
  <c r="F53" i="1"/>
  <c r="F52" i="1"/>
  <c r="F49" i="1"/>
  <c r="F48" i="1"/>
  <c r="F47" i="1"/>
  <c r="F46" i="1"/>
  <c r="F45" i="1"/>
  <c r="E42" i="1"/>
  <c r="F42" i="1" s="1"/>
  <c r="E41" i="1"/>
  <c r="F41" i="1" s="1"/>
  <c r="E40" i="1"/>
  <c r="F40" i="1" s="1"/>
  <c r="F43" i="1" s="1"/>
  <c r="F31" i="1"/>
  <c r="F32" i="1" s="1"/>
  <c r="F27" i="1"/>
  <c r="F28" i="1" s="1"/>
  <c r="F24" i="1"/>
  <c r="F25" i="1" s="1"/>
  <c r="F19" i="1"/>
  <c r="F20" i="1" s="1"/>
  <c r="F16" i="1"/>
  <c r="F15" i="1"/>
  <c r="F14" i="1"/>
  <c r="F13" i="1"/>
  <c r="F9" i="1"/>
  <c r="F8" i="1"/>
  <c r="F7" i="1"/>
  <c r="F11" i="1" s="1"/>
  <c r="F81" i="1" l="1"/>
  <c r="F32" i="9"/>
  <c r="F60" i="7"/>
  <c r="F15" i="7"/>
  <c r="F20" i="5"/>
  <c r="C6" i="10"/>
  <c r="F62" i="1"/>
  <c r="F71" i="1"/>
  <c r="F17" i="1"/>
  <c r="F50" i="1"/>
  <c r="F102" i="2"/>
  <c r="C5" i="10" s="1"/>
  <c r="D15" i="10"/>
  <c r="F24" i="5"/>
  <c r="C8" i="10" s="1"/>
  <c r="F10" i="4"/>
  <c r="F14" i="4" s="1"/>
  <c r="C7" i="10" s="1"/>
  <c r="D9" i="10"/>
  <c r="E9" i="10" s="1"/>
  <c r="F72" i="9"/>
  <c r="C16" i="10" s="1"/>
  <c r="F82" i="1" l="1"/>
  <c r="C4" i="10" s="1"/>
  <c r="D4" i="10" s="1"/>
  <c r="E4" i="10" s="1"/>
  <c r="F61" i="7"/>
  <c r="C12" i="10" s="1"/>
  <c r="C13" i="10" s="1"/>
  <c r="D16" i="10"/>
  <c r="E16" i="10" s="1"/>
  <c r="D5" i="10"/>
  <c r="E5" i="10" s="1"/>
  <c r="D7" i="10"/>
  <c r="E7" i="10"/>
  <c r="D8" i="10"/>
  <c r="E8" i="10" s="1"/>
  <c r="D17" i="10"/>
  <c r="E15" i="10"/>
  <c r="D6" i="10"/>
  <c r="E6" i="10" s="1"/>
  <c r="C17" i="10"/>
  <c r="C10" i="10" l="1"/>
  <c r="D10" i="10" s="1"/>
  <c r="E10" i="10" s="1"/>
  <c r="D12" i="10"/>
  <c r="E12" i="10" s="1"/>
  <c r="E17" i="10"/>
  <c r="D13" i="10"/>
  <c r="E13" i="10" s="1"/>
</calcChain>
</file>

<file path=xl/sharedStrings.xml><?xml version="1.0" encoding="utf-8"?>
<sst xmlns="http://schemas.openxmlformats.org/spreadsheetml/2006/main" count="734" uniqueCount="412">
  <si>
    <t>Basic design for an adrenaline park with accompanying facilities (temporary structures) at KP5359, KO Krklja, Municipality of Kriva Palanka.</t>
  </si>
  <si>
    <t>Price No</t>
  </si>
  <si>
    <t>Ttile</t>
  </si>
  <si>
    <t>Unit</t>
  </si>
  <si>
    <t>Unit Price EUR</t>
  </si>
  <si>
    <t>Estimated quantities</t>
  </si>
  <si>
    <t>Ammount EUR</t>
  </si>
  <si>
    <t>a</t>
  </si>
  <si>
    <t>b</t>
  </si>
  <si>
    <t>c</t>
  </si>
  <si>
    <t>d</t>
  </si>
  <si>
    <t>e</t>
  </si>
  <si>
    <t>(f=d*e)</t>
  </si>
  <si>
    <t>I.1</t>
  </si>
  <si>
    <t>ADRENALINE PARK</t>
  </si>
  <si>
    <t>1. EARTH WORKS</t>
  </si>
  <si>
    <t>Note: All excavated soil that is not used for backfilling should be transported to a landfill 2km away</t>
  </si>
  <si>
    <t>Planning and clearing of the terrain, including marking and staking out the structure according to the elevations from the location's urban planning part, with a surveyor and geometric parameters.</t>
  </si>
  <si>
    <r>
      <rPr>
        <sz val="12"/>
        <color rgb="FF000000"/>
        <rFont val="Arial"/>
        <family val="2"/>
        <charset val="1"/>
      </rPr>
      <t>m</t>
    </r>
    <r>
      <rPr>
        <vertAlign val="superscript"/>
        <sz val="12"/>
        <color rgb="FF000000"/>
        <rFont val="Arial"/>
        <family val="2"/>
        <charset val="1"/>
      </rPr>
      <t>2</t>
    </r>
  </si>
  <si>
    <t>Excavation of earth for foundation footings and foundation beams, in a confined space, of I-II category for an adrenaline park (2.70X13.00=35.10)</t>
  </si>
  <si>
    <r>
      <rPr>
        <sz val="12"/>
        <rFont val="Arial"/>
        <family val="2"/>
        <charset val="1"/>
      </rPr>
      <t>m</t>
    </r>
    <r>
      <rPr>
        <vertAlign val="superscript"/>
        <sz val="12"/>
        <rFont val="Arial"/>
        <family val="2"/>
        <charset val="1"/>
      </rPr>
      <t>3</t>
    </r>
  </si>
  <si>
    <t>Filling and compacting of a cushion in layers (20-30 cm) beneath the foundations at the adrenaline park with a thickness of d=20 cm, with a compaction modulus of M=40MPa, and a minimum compaction of Y=21 kn/m³. (2.44x13.00=31.77)</t>
  </si>
  <si>
    <r>
      <rPr>
        <sz val="12"/>
        <rFont val="Arial"/>
        <family val="2"/>
        <charset val="1"/>
      </rPr>
      <t xml:space="preserve">Loading </t>
    </r>
    <r>
      <rPr>
        <b/>
        <sz val="12"/>
        <rFont val="Arial"/>
        <family val="2"/>
        <charset val="1"/>
      </rPr>
      <t>(removal),</t>
    </r>
    <r>
      <rPr>
        <sz val="12"/>
        <rFont val="Arial"/>
        <family val="2"/>
        <charset val="1"/>
      </rPr>
      <t xml:space="preserve"> transportation, and unloading of surplus soil from the excavations to a landfill 2 km away. The quantity is increased by 30% due to the looseness of the soil. (35.10x1.3=45.63)</t>
    </r>
  </si>
  <si>
    <t>TOTAL 1</t>
  </si>
  <si>
    <r>
      <rPr>
        <b/>
        <sz val="12"/>
        <color rgb="FF000000"/>
        <rFont val="Arial"/>
        <family val="2"/>
        <charset val="1"/>
      </rPr>
      <t xml:space="preserve">2. CONCRETE WORKS, </t>
    </r>
    <r>
      <rPr>
        <sz val="12"/>
        <color rgb="FF000000"/>
        <rFont val="Arial"/>
        <family val="2"/>
        <charset val="1"/>
      </rPr>
      <t>note: Due to the terrain of the location being stony, it is necessary to conduct appropriate soil testing with a geomechanical engineer who will assess the construction pit and, if necessary, prepare a geomechanical report. Before concreting, all foundation bases should be adapted as needed depending on the soil (whether it is stony or earth). Before concreting, all necessary openings for installations according to the project plans should be left.During concreting of the concrete elements in the terrain as well as those exposed to moisture, an additive for waterproofing is necessary.</t>
    </r>
  </si>
  <si>
    <t>Production, transport, and installation of lean concrete MB20 with a thickness of d=10 cm under foundation pads. Т1 (80х80х40cm) (1.00 x 1.00 x 0.10) x 13=1.30</t>
  </si>
  <si>
    <r>
      <rPr>
        <sz val="12"/>
        <rFont val="Arial"/>
        <family val="2"/>
        <charset val="1"/>
      </rPr>
      <t>m</t>
    </r>
    <r>
      <rPr>
        <vertAlign val="superscript"/>
        <sz val="12"/>
        <rFont val="Arial"/>
        <family val="2"/>
        <charset val="1"/>
      </rPr>
      <t>2</t>
    </r>
  </si>
  <si>
    <t>Production, transport, and installation of lean concrete MB20 with a thickness of d=10 cm under foundation beams. (85.00 x 0.50 x 0.10)=4,25</t>
  </si>
  <si>
    <t>Concreting of reinforced concrete foundation pads with dimensions 80x80x40 cm with MB30 in the required formwork.
Т1 (80х80х40cm)
(0.80 x 0.80 x 0.4)x13=3.33</t>
  </si>
  <si>
    <r>
      <rPr>
        <sz val="12"/>
        <color rgb="FF000000"/>
        <rFont val="Arial"/>
        <family val="2"/>
        <charset val="1"/>
      </rPr>
      <t>Reinforced concrete foundation beams with MB30 with various dimensions along with required formwork.
foundation beams (30х30см)
(85.00 x 0.30 x 0.3</t>
    </r>
    <r>
      <rPr>
        <sz val="12"/>
        <rFont val="Arial"/>
        <family val="2"/>
        <charset val="1"/>
      </rPr>
      <t>0 )xX=7.65)</t>
    </r>
    <r>
      <rPr>
        <sz val="12"/>
        <color rgb="FF000000"/>
        <rFont val="Arial"/>
        <family val="2"/>
        <charset val="1"/>
      </rPr>
      <t>)</t>
    </r>
  </si>
  <si>
    <t>TOTAL 2</t>
  </si>
  <si>
    <t>3. REINFORCEMENT WORK</t>
  </si>
  <si>
    <t>Procurement, transportation, cutting, and installation of reinforcement RA 400/500-2 at the adrenaline park.</t>
  </si>
  <si>
    <t>kg</t>
  </si>
  <si>
    <t>TOTAL 3</t>
  </si>
  <si>
    <t>INSULATION WORK: At all interruptions in the concrete (columns, slabs, walls), the interruption should be coated with a three-layer cement-based hydro-insulation to prevent capillary moisture.</t>
  </si>
  <si>
    <t>4. FLOORS</t>
  </si>
  <si>
    <t>Procurement, transportation, and installation of floors made of floor mesh from galvanized flat bars in square panels.</t>
  </si>
  <si>
    <t>TOTAL 4</t>
  </si>
  <si>
    <t>5. ROOFING</t>
  </si>
  <si>
    <t>Procurement and installation of waterproof canvases for the roof.</t>
  </si>
  <si>
    <t>TOTAL 5</t>
  </si>
  <si>
    <t>6. FACADE WORKS</t>
  </si>
  <si>
    <t>For facade works, provision should be made for facade scaffolding, installation and dismantling of facade steel scaffolding, made of horizontal and vertical beams, wooden poles, and protective railing if necessary.  Facade wall composed of: wooden poles mounted on a steel structure for the tower. The offer should be provided for the entire completion of the facade wall with all layers</t>
  </si>
  <si>
    <t>Procurement, transportation, and fabrication of facade walls. 20,00 x 4,60 = 92,00</t>
  </si>
  <si>
    <t>TOTAL 6</t>
  </si>
  <si>
    <t>7. LOCKSMITH WORKS</t>
  </si>
  <si>
    <t>Note: The contractor for the steel structure is required to produce workshop details for the steel structure in accordance with the project documentation. The steel structure (columns, beams, and other steel substructures) should be coated with a fire-resistant coating for a fire resistance of 1 hour. Protection against corrosion of steel elements (ISO 12944-5) for corrosive protection "C5" &gt; of 15 years. The first layer is a basic two-component epoxy primer based on Zn-phosphate, mioxy or iron oxide applied in the workshop on a previously cleaned surface.</t>
  </si>
  <si>
    <r>
      <rPr>
        <b/>
        <sz val="12"/>
        <rFont val="Arial"/>
        <family val="2"/>
        <charset val="1"/>
      </rPr>
      <t>The second layer</t>
    </r>
    <r>
      <rPr>
        <sz val="12"/>
        <rFont val="Arial"/>
        <family val="2"/>
        <charset val="1"/>
      </rPr>
      <t xml:space="preserve"> is the same as the first and is applied after welding and mounting of the steel structure.</t>
    </r>
  </si>
  <si>
    <r>
      <rPr>
        <b/>
        <sz val="12"/>
        <rFont val="Arial"/>
        <family val="2"/>
        <charset val="1"/>
      </rPr>
      <t>The third layer</t>
    </r>
    <r>
      <rPr>
        <sz val="12"/>
        <rFont val="Arial"/>
        <family val="2"/>
        <charset val="1"/>
      </rPr>
      <t xml:space="preserve"> is an intermediate two-component epoxy primer based on Zn-phosphate, mioxy or iron oxide as anticorrosive pigments.</t>
    </r>
  </si>
  <si>
    <r>
      <rPr>
        <b/>
        <sz val="12"/>
        <rFont val="Arial"/>
        <family val="2"/>
        <charset val="1"/>
      </rPr>
      <t xml:space="preserve">The fourth layer </t>
    </r>
    <r>
      <rPr>
        <sz val="12"/>
        <rFont val="Arial"/>
        <family val="2"/>
        <charset val="1"/>
      </rPr>
      <t xml:space="preserve">is a covered two-component finishing coat based on polyurethane resins and selected pigments, in color according to the RAL chart </t>
    </r>
    <r>
      <rPr>
        <b/>
        <sz val="12"/>
        <rFont val="Arial"/>
        <family val="2"/>
        <charset val="1"/>
      </rPr>
      <t>(fire-resistant coating).</t>
    </r>
  </si>
  <si>
    <r>
      <rPr>
        <b/>
        <sz val="12"/>
        <rFont val="Arial"/>
        <family val="2"/>
        <charset val="1"/>
      </rPr>
      <t>Note:</t>
    </r>
    <r>
      <rPr>
        <sz val="12"/>
        <rFont val="Arial"/>
        <family val="2"/>
        <charset val="1"/>
      </rPr>
      <t xml:space="preserve"> The steel structure is minimized one hand in the workshop and one hand after assembly. It is painted twice.</t>
    </r>
  </si>
  <si>
    <r>
      <rPr>
        <sz val="12"/>
        <rFont val="Arial"/>
        <family val="2"/>
        <charset val="1"/>
      </rPr>
      <t xml:space="preserve">Procurement, transport, manufacturing, and installation of the </t>
    </r>
    <r>
      <rPr>
        <b/>
        <sz val="12"/>
        <rFont val="Arial"/>
        <family val="2"/>
        <charset val="1"/>
      </rPr>
      <t>steel structure</t>
    </r>
    <r>
      <rPr>
        <sz val="12"/>
        <rFont val="Arial"/>
        <family val="2"/>
        <charset val="1"/>
      </rPr>
      <t xml:space="preserve"> according to the Construction - structural project, using appropriate scaffolding.</t>
    </r>
  </si>
  <si>
    <t>7.1</t>
  </si>
  <si>
    <t>Profiles</t>
  </si>
  <si>
    <t>7.2</t>
  </si>
  <si>
    <t>Tiles</t>
  </si>
  <si>
    <t>7.3</t>
  </si>
  <si>
    <t>Anchor</t>
  </si>
  <si>
    <t>TOTAL 7</t>
  </si>
  <si>
    <t>8. First Level. Each of the elements is designed to cover a distance of 5m (from one to another pole).</t>
  </si>
  <si>
    <t>Suspension Bridge (wooden planks (ash) (75x12x3)cm placed on 2 cables for attachment; cable for attaching the user and accompanying connecting material) executed in accordance with standard EN15567-1.</t>
  </si>
  <si>
    <t>piece</t>
  </si>
  <si>
    <t>Walking Net (elements, cables for attaching elements, cable for attaching the user and accompanying connecting material) executed in accordance with standard EN15567-1.</t>
  </si>
  <si>
    <t>Climbing Curtains (elements, cables for attaching elements, cable for attaching the user and accompanying connecting material) executed in accordance with standard EN15567-1.</t>
  </si>
  <si>
    <t>Bridge with X obstacles (wooden planks (ash) (75x12x3)cm placed on 2 cables for attachment, with obstacles, cables for attaching elements, cable for attaching the user and accompanying connecting material) executed in accordance with standard EN15567-1.</t>
  </si>
  <si>
    <t>Puzzle Bridge (wooden puzzles (painted), cables for attaching elements, cable for attaching the user and accompanying connecting material) executed in accordance with standard EN15567-1.</t>
  </si>
  <si>
    <t>TOTAL 8</t>
  </si>
  <si>
    <t>9. Second Level. Each of the elements is designed to cover a distance of 5m (from one pole to another). Procurement, transportation, and installation of equipment for an adrenaline park.</t>
  </si>
  <si>
    <t>(1) Hanging Rings (wooden rings with D=75cm, made of ash, attachment loops for equipment and two cables, cable for attaching the user and accompanying connecting material) executed in accordance with standard EN15567-1</t>
  </si>
  <si>
    <t>(2) Balance Beam (3 wooden logs of ash L=150cm D=12cm, cables for attaching equipment, cable for attaching the user and accompanying connecting material) executed in accordance with standard EN15567-1</t>
  </si>
  <si>
    <t>(3) Net Pyramids (net 25/25cm made of rope F16mm H=250cm, with a wooden frame 80/80cm of ash, attached to a cable, cable for attaching the user and accompanying connecting material) executed in accordance with standard EN15567-1</t>
  </si>
  <si>
    <t>(4) Zigzag Element (attached to 2 cables, composed of 2 wooden posts (ash) cables for attaching equipment, cable for attaching the user and accompanying connecting material) executed in accordance with standard EN15567-1</t>
  </si>
  <si>
    <t>(5) Suspension Bridge (wooden planks (ash) (75x12x3)cm placed on 2 cables for attachment; cable for attaching the user and accompanying connecting material) executed in accordance with standard EN15567-1</t>
  </si>
  <si>
    <t>(6) Rope Ladders (Ropes with a thickness of 20mm L=3m, placed on 1 cable; cable for attaching the user and accompanying connecting material) executed in accordance with standard EN15567-1</t>
  </si>
  <si>
    <t>(7) Climbing Vertical Nets (net 25/25cm made of rope f 16mm H=250cm, attached to 1 cable, cable for attaching the user and accompanying connecting material) executed in accordance with standard EN15567-1</t>
  </si>
  <si>
    <t>(8) U-shaped Ropes (ropes f16mm L=4m, attached to 2 cables, cable for attaching the user and accompanying connecting material) executed in accordance with standard EN15567-1</t>
  </si>
  <si>
    <t>Heavenly Stairs (front logs (ash) with D=10cm L=75cm, attached with 2 ropes f16mm L=2m to 2 cables, cable for attaching the user and accompanying connecting material) executed in accordance with standard EN15567-1</t>
  </si>
  <si>
    <t>Climbing U Net (net 25/25cm made of rope f16mm, attached to 2 cables, cable for attaching the user and accompanying connecting material) executed in accordance with standard EN15567-1</t>
  </si>
  <si>
    <t>TOTAL 9</t>
  </si>
  <si>
    <t>10. Safety Equipment</t>
  </si>
  <si>
    <t>Procurement of safrollers</t>
  </si>
  <si>
    <t>Procurement of attachment ropes</t>
  </si>
  <si>
    <t>Procurement of climbing harness</t>
  </si>
  <si>
    <t>Procurement of complete rescue equipment (harness, ID*S system, Trac trolley, Y80 attachment rope, carabiner, and hexagonal screws)</t>
  </si>
  <si>
    <t>Procurement of rescue and descent equipment: static rope, JAG system, cart, climbing elastic</t>
  </si>
  <si>
    <t>Procurement of helmets for user protection</t>
  </si>
  <si>
    <t>Procurement of gloves for user protection</t>
  </si>
  <si>
    <t>TOTAL 10</t>
  </si>
  <si>
    <t>11.  Training and Certification</t>
  </si>
  <si>
    <t xml:space="preserve"> Certification of the adrenaline park according to standard EN15567-1, by a licensed company (inspection and issuance of a certificate for use)</t>
  </si>
  <si>
    <t>Training of rescuers by a licensed instructor according to standard EN15567-2, with issuance of a training completion license</t>
  </si>
  <si>
    <t>Note: The contractor should provide instructions for equipment operation and other installations and maintenance of the course</t>
  </si>
  <si>
    <t>TOTAL 11</t>
  </si>
  <si>
    <t>12. Various Works</t>
  </si>
  <si>
    <t>Construction of platforms around steel columns for user stopping, made of steel profiles - U 65x42mm, and wooden logs with a thickness of 5 cm</t>
  </si>
  <si>
    <t>Procurement, installation of a sandbox. The number of firefighting equipment to be taken from the report for Protection from Fires, Explosions, and Hazardous Substances</t>
  </si>
  <si>
    <t>Sandbox</t>
  </si>
  <si>
    <t>pair</t>
  </si>
  <si>
    <t>TOTAL 12</t>
  </si>
  <si>
    <t>GRAND TOTAL (Adrenalin Park)</t>
  </si>
  <si>
    <t>I.2</t>
  </si>
  <si>
    <t>Earth works</t>
  </si>
  <si>
    <t>Note: All excavated soil that is not used for backfilling should be transported to a landfill at a distance of 2 km.</t>
  </si>
  <si>
    <t>Planning and clearing the site with marking and staking of the building according to the coordinates from the location urban planning section with a surveyor and geometric parameters.  2.65x12.65=33.52</t>
  </si>
  <si>
    <t>Mechanical excavation of soil for foundation footings and foundation beams, on a large scale, from I-II for the ticket office. (4.10x6.00=24.60)+(6.5x2.0=13.00)+(13.78x0.20=2.76)=40.36</t>
  </si>
  <si>
    <t>Filling and compacting the subbase in layers (20-30) cm under the slab at the ground floor restaurant, thickness d = 20 cm, with a compaction modulus of M = 40 MPa, and a minimum density of ϒ = 21 kN/m³. (33.52x0.20=6.70)+(3.85x6.00=23.10)+(625x2.00=12.50)=42.30</t>
  </si>
  <si>
    <t>Loading, transport, and unloading of excess soil from the excavations to a landfill at a distance of 2 km. The quantity is increased by 30% due to the looseness of the soil. (40.36x1.3=52.47)</t>
  </si>
  <si>
    <t>2</t>
  </si>
  <si>
    <t>CONCRETE WORKS</t>
  </si>
  <si>
    <t>Note: Since the terrain at the subject location is stony, appropriate soil testing should be conducted with a geomechanics expert who will inspect the construction pit and, if necessary, prepare a geomechanical report. Before concreting, all foundation pads should be modified as needed depending on the soil (whether it is stone or soil).  Before concreting, ensure all necessary openings for installations according to the project phases are left. Durring concreting in-ground structures and concrete exposed to moisture, a waterproofing additive is essential.</t>
  </si>
  <si>
    <t xml:space="preserve">Note:                                                                       </t>
  </si>
  <si>
    <t xml:space="preserve"> 
Production, transport, and installation of lean concrete MB20 with a thickness of 10 cm under foundation beams (20.00/0.50)x0.10)=1.00)</t>
  </si>
  <si>
    <t>Production, transport, and installation of lean concrete MB20 with a thickness of 8 cm under the ground floor slab (12.5x0.08=1)</t>
  </si>
  <si>
    <t>Concreting of reinforced concrete (AC) foundation footings with MB30 of various dimensions along with necessary formwork. Т1 (80х80х40cm) ((0.80/0.80/0.4)x8=2.05)</t>
  </si>
  <si>
    <t>Concreting of AC foundation beams with MB30 of various dimensions along with necessary formwork.; foundation beams (30х30см) ; (20.00/0.30)x0.30=1.80</t>
  </si>
  <si>
    <t>Concreting of AC ground floor slab with a thickness of 20 cm with MB30 along with necessary formwork. (12.50x0.20=2.50)</t>
  </si>
  <si>
    <t>Production of a cement screed with the addition of fiber reinforcement with a thickness of 5 cm above AB slabs as a base for floors.</t>
  </si>
  <si>
    <t>3</t>
  </si>
  <si>
    <t>REINFORCEMENT WORKS</t>
  </si>
  <si>
    <t>Procurement, transport, cutting, and installation of reinforcement bars RA 400/500-2 at the ticket office</t>
  </si>
  <si>
    <t>ISOLATION WORKS: At all interruptions in concrete (columns, slabs, walls), the interruption should be treated with a three-layer cement-based hydro-insulation to prevent capillary moisture.</t>
  </si>
  <si>
    <t>PLASTERWORKS</t>
  </si>
  <si>
    <t>Procurement, transport, and installation of walls made of gypsum board system W111 Knauf or equivalent, with a thickness of 12 cm, constructed as double-sided clad galvanized metal substructure with appropriate dimensions and spacing(cladding on both sides with regular gypsum plasterboards with a thickness of 1.25 cm) with joint taping and finishing, and angles treated with corner perforated angles (in accordance with all standards for this type of work). The surface area is calculated as length multiplied by height (2.40x3.30=7.92)</t>
  </si>
  <si>
    <t>TILING AND FLOORING WORKS</t>
  </si>
  <si>
    <t>Procurement, transport, and installation of anti-slip ceramic tiles, first grade, sized 60/60 cm and with a thickness of 0.8 cm, with 3.0 mm grout, treated with waterproof grout, adhered with adhesive onto a cement screed.</t>
  </si>
  <si>
    <t>Procurement, transport, and installation of floorings made of galvanized steel mesh in square panels.</t>
  </si>
  <si>
    <t>ROOFING</t>
  </si>
  <si>
    <t>Procurement and installation of waterproof canvas for roofing</t>
  </si>
  <si>
    <t>SUBDUED CEILINGS</t>
  </si>
  <si>
    <t>Procurement and installation of subdued ceilings made of gypsum plasterboard panels with a thickness of 1.25 cm, along with the necessary metal substructure. Joints are taped, and corners are treated with corner moldings according to all standards for this type of work.</t>
  </si>
  <si>
    <t>CARPENTRY WORKS Note: All wall measurements should be verified on-site.</t>
  </si>
  <si>
    <t xml:space="preserve"> EXTERNAL ALUMINUM</t>
  </si>
  <si>
    <t>Procurement, fabrication, and installation of portals, windows, and doors with aluminum profiles, insulated with a thermal break with a cassette depth not less than 24 mm and wing depth not less than 22 mm, anodized in RAL shade as chosen by the designer, with profile dimensions not less than: - frame 68.6 / 57.3 and wing 72.8 / 60.5, glazed with K-thermopane glass 6+12+6+12+6mm, with a sound insulation of 30db and a maximum coefficient of thermal conductivity of the system U=2,W/(m2K).</t>
  </si>
  <si>
    <t xml:space="preserve"> Complete processing and fittings from a branded manufacturer - opening according to the drawing. Attachment to the structure is with screws at intervals to ensure stability. The gap between the masonry opening and the aluminum joinery should be filled with foam along the entire length of the profile, and the protective tapes on the profile should be removed the day before the technical acceptance.; pos. А,in rhomb 80/230 cm</t>
  </si>
  <si>
    <t xml:space="preserve">Procurement, manufacturing, and installation of a portal-counter with a door made of aluminum profile, insulated with a thermal bridge, with a thickness of not less than 24 mm at the counter and not less than 22 mm at the leaf, anodized in RAL shade according to the designer's choice, with profile dimensions not smaller than: - frame 68.6 / 57.3 and leaf 72.8/60.5 and glazed with 6mm glass. </t>
  </si>
  <si>
    <t>Complete processing and fittings from a branded manufacturer - opening according to the scheme from the drawing. Attachment to the structure is with screws at a distance that will ensure stability. The gap between the masonry opening and the aluminum joinery should be filled with foam along the entire length of the profile, and on the day before the technical acceptance, the protective tapes on the profile should be removed.; pos. 1,in circle 165/170+70/285 cm</t>
  </si>
  <si>
    <t>FACADE WORKS -  Procurement, transportation, and construction of facade walls</t>
  </si>
  <si>
    <t>For facade works, provision should also be made for facade scaffolding, installation and dismantling of facade steel scaffolding, made of horizontal and vertical beams, wooden supports, and protective railing, if necessary.</t>
  </si>
  <si>
    <t>FS 1 - Wooden supports fixed to a steel structure. The offer should be provided for the entire completion of the facade wall with all layers. The surface area is calculated as length multiplied by height</t>
  </si>
  <si>
    <t>interior side (7.5x1.00=7.50)</t>
  </si>
  <si>
    <t>exterior side (7.8x3.2=24.96)</t>
  </si>
  <si>
    <t xml:space="preserve">FS 2 </t>
  </si>
  <si>
    <t>Wooden slats 5x5 cm</t>
  </si>
  <si>
    <t>Aquapanels with a thickness of 1.25 cm</t>
  </si>
  <si>
    <t>Substructure made of galvanized profiles for panels 30/50 mm</t>
  </si>
  <si>
    <t>Thermal insulation of stone wool 3x5=15 cm</t>
  </si>
  <si>
    <t>steel substructure of box profiles with dimensions 65/40 mm</t>
  </si>
  <si>
    <t>gypsum plasterboard panels d=1.25 cm</t>
  </si>
  <si>
    <t>The offer should be provided for the entire completion of the facade wall with all layers</t>
  </si>
  <si>
    <t xml:space="preserve"> The surface area is calculated as length multiplied by height (2.75x3.60=9.90) (1.6x3.60=5.76) (5.2x3.75=19.50)</t>
  </si>
  <si>
    <t>FS 2g</t>
  </si>
  <si>
    <t>FЅ2г - façade wall composed of :</t>
  </si>
  <si>
    <t>Wooden laths 5x5 cm</t>
  </si>
  <si>
    <t>Substructure made of profiles 80/60 mm</t>
  </si>
  <si>
    <t>- Isolation mesh</t>
  </si>
  <si>
    <t>-Thermal insulation of stone wool 3x5=15 cm</t>
  </si>
  <si>
    <t>- Substructure made of galvanized profiles for panels 30/50 mm</t>
  </si>
  <si>
    <t>Steel substructure of box profiles with dimensions 65/40 mm</t>
  </si>
  <si>
    <t>Gypsum plasterboard panels with a thickness of 1.25 cm</t>
  </si>
  <si>
    <t>The offer is provided for the entire finishing of the facade wall with all layers</t>
  </si>
  <si>
    <t>The surface area is calculated as length multiplied by height. (2.75x3.45=9.49) + (2.6x0.60=1.56)</t>
  </si>
  <si>
    <t>Note: The fabricator of the steel structure is required to produce workshop details for the steel structure in accordance with the project documentation.</t>
  </si>
  <si>
    <t>The steel structure (columns, beams, and other steel substructures) shall be coated with a fire-resistant coating for fire resistance of 1 hour</t>
  </si>
  <si>
    <t>Corrosion protection of steel elements (ISO 12944-5) for corrosive protection "C5" &gt; 15 years.</t>
  </si>
  <si>
    <r>
      <rPr>
        <b/>
        <sz val="12"/>
        <rFont val="Arial"/>
        <family val="2"/>
        <charset val="1"/>
      </rPr>
      <t>The first layer</t>
    </r>
    <r>
      <rPr>
        <sz val="12"/>
        <rFont val="Arial"/>
        <family val="2"/>
        <charset val="1"/>
      </rPr>
      <t xml:space="preserve"> is a basic two-component epoxy primer based on zinc phosphate, mioxic or iron oxide applied in the workshop on a previously cleaned surface.</t>
    </r>
  </si>
  <si>
    <r>
      <rPr>
        <b/>
        <sz val="12"/>
        <rFont val="Arial"/>
        <family val="2"/>
        <charset val="1"/>
      </rPr>
      <t>The second layer</t>
    </r>
    <r>
      <rPr>
        <sz val="12"/>
        <rFont val="Arial"/>
        <family val="2"/>
        <charset val="1"/>
      </rPr>
      <t xml:space="preserve"> is the same as the first and is applied after welding and assembly of the steel structure.</t>
    </r>
  </si>
  <si>
    <r>
      <rPr>
        <b/>
        <sz val="12"/>
        <rFont val="Arial"/>
        <family val="2"/>
        <charset val="1"/>
      </rPr>
      <t>The third layer</t>
    </r>
    <r>
      <rPr>
        <sz val="12"/>
        <rFont val="Arial"/>
        <family val="2"/>
        <charset val="1"/>
      </rPr>
      <t xml:space="preserve"> is an intermediate two-component epoxy primer based on zinc phosphate, mioxic or iron oxide as anticorrosive pigments. </t>
    </r>
  </si>
  <si>
    <r>
      <rPr>
        <b/>
        <sz val="12"/>
        <rFont val="Arial"/>
        <family val="2"/>
        <charset val="1"/>
      </rPr>
      <t>The fourth layer</t>
    </r>
    <r>
      <rPr>
        <sz val="12"/>
        <rFont val="Arial"/>
        <family val="2"/>
        <charset val="1"/>
      </rPr>
      <t xml:space="preserve"> is a topcoat two-component based on polyurethane resins and selected pigments, in a color according to the RAL chart (fire-resistant coating).</t>
    </r>
  </si>
  <si>
    <t>Note: The steel structure is primed once in the workshop and once after assembly. It is painted twice. Procurement, transportation, fabrication, and installation of the steel structure according to the construction-structural project, using appropriate scaffolding.</t>
  </si>
  <si>
    <t>Anchors</t>
  </si>
  <si>
    <t xml:space="preserve">ROOFING WORKS </t>
  </si>
  <si>
    <t>Procurement, transportation, and installation of roofing panels with a width of 1.00m made of double-sided galvanized painted metal sheets with a thickness of 0.6 mm, of which the outer one is in a corrugated shape "corrugated profile", and the inner one is in a stepped "s-profile", filled with non-combustible multilayer mineral wool of class A1 (DIN 4120) with a thickness of 5cm, fire resistance of 60 minutes.</t>
  </si>
  <si>
    <t>The outer side of the roofing panel is factory-painted, and the inner side with joints, finishing elements, and necessary load-bearing substructure according to the manufacturer's detail. The roofing panels are fastened to the steel purlins. The surface is computer-measured and increased by 10% for waste.</t>
  </si>
  <si>
    <t xml:space="preserve">Roof panel with d=5 cm   ; (5.3/2.8)x1.10=16.32           </t>
  </si>
  <si>
    <t>PAINTING WORKS</t>
  </si>
  <si>
    <t>Painting of wall surfaces on the ground floor with multicolor paint in two layers (painted according to the RAL color chart in agreement with the designer) covering the entire height of the wall up to the ceiling.  (16.80x3.50=58.80)</t>
  </si>
  <si>
    <t>Painting of ceilings on the ground floor with multicolor paint in two layers (painted according to the RAL color chart in agreement with the designer) covering the entire height of the wall up to the ceiling.</t>
  </si>
  <si>
    <t>MISCELLANEOUS WORKS</t>
  </si>
  <si>
    <r>
      <rPr>
        <b/>
        <sz val="12"/>
        <rFont val="Arial"/>
        <family val="2"/>
        <charset val="1"/>
      </rPr>
      <t xml:space="preserve">Cleaning of the site </t>
    </r>
    <r>
      <rPr>
        <sz val="12"/>
        <rFont val="Arial"/>
        <family val="2"/>
        <charset val="1"/>
      </rPr>
      <t>during construction and upon completion of construction craftsman works. (13.00x2.00=26.00)</t>
    </r>
  </si>
  <si>
    <t>Procurement, installation of fire extinguishers, sandboxes, S-9, CO2-5, etc. The number of fire extinguishers to be taken from the report for Fire, Explosions, and Hazardous Materials Protection.</t>
  </si>
  <si>
    <t>S9</t>
  </si>
  <si>
    <t>CO2-5</t>
  </si>
  <si>
    <t>I.3</t>
  </si>
  <si>
    <t>GROUNDS LANDSCAPING</t>
  </si>
  <si>
    <t>Procurement, transportation, and installation of seating benches</t>
  </si>
  <si>
    <t xml:space="preserve">The benches should be anchored to two reinforced concrete foundation blocks with dimensions 20x45 cm and a depth of 25 cm). The seating benches should be made of planks mounted on a metal frame constructed from box profiles.
</t>
  </si>
  <si>
    <t>The wood should be dry with a moisture content of 14%, finely processed and planed, protected from pests with a biocide and UV protection, and finished with paint and lacquer in a color chosen by the investor. The iron structure should be painted and protected from corrosion. The concrete foundations and their fixation should be included as part of this position.</t>
  </si>
  <si>
    <t>The wood should be resistant to atmospheric influences—oak or beech. The benches should have dimensions of 200x45 cm and include a backrest with a height of 45-55 cm</t>
  </si>
  <si>
    <t>The benches should be manufactured according to the attached detail</t>
  </si>
  <si>
    <t>Procurement, transportation, and installation of standard park drinking water fountains, selected by the investor</t>
  </si>
  <si>
    <t>The fountains should be equipped with a built-in valve for turning the water on and off</t>
  </si>
  <si>
    <t>Procurement, transportation, and installation of waste bins made of wooden planks arranged in a circle, supported by two rings, made from metal strips 40x4mm (top and bottom) on a metal box profile. The planks should be fixed to the metal strips.</t>
  </si>
  <si>
    <t>The cross-section of the planks is 5x2.5x40 cm, including varnishing with a clear lacquer. The diameter of the ring is 40 cm, along with finishing and painting with oil-based paint</t>
  </si>
  <si>
    <t>At the bottom of the bin, a perforated metal plate with a thickness of 1 mm should be installed.</t>
  </si>
  <si>
    <t>The waste bins should be fixed to a concrete foundation of 40x40x25 cm</t>
  </si>
  <si>
    <t>The concrete foundation and its fixation should be included as part of this item</t>
  </si>
  <si>
    <t>GRAND TOTAL (Grounds landscaping)</t>
  </si>
  <si>
    <t>I.4</t>
  </si>
  <si>
    <t>STREET EXPANSION</t>
  </si>
  <si>
    <t>LOWER STRUCTURE</t>
  </si>
  <si>
    <t>Machine excavation of earth in wide scope, from I-II category with various heights along with transportation of excess soil to a landfill 10 km away.</t>
  </si>
  <si>
    <t>Filling and compacting earth (base layer) in layers (20-30 cm) with varying heights with a compaction modulus of M=80 MPa, and a minimum density of ϒ=21 kN/m³.</t>
  </si>
  <si>
    <t>Subbase preparation</t>
  </si>
  <si>
    <t xml:space="preserve"> Preparation of an Improved base with crushed stone material d=20cm</t>
  </si>
  <si>
    <t>UPPER STRUCTURE</t>
  </si>
  <si>
    <r>
      <rPr>
        <sz val="12"/>
        <rFont val="Arial"/>
        <family val="2"/>
        <charset val="1"/>
      </rPr>
      <t xml:space="preserve">Construction of a </t>
    </r>
    <r>
      <rPr>
        <b/>
        <sz val="12"/>
        <rFont val="Arial"/>
        <family val="2"/>
        <charset val="1"/>
      </rPr>
      <t>base layer</t>
    </r>
    <r>
      <rPr>
        <sz val="12"/>
        <rFont val="Arial"/>
        <family val="2"/>
        <charset val="1"/>
      </rPr>
      <t xml:space="preserve"> with crushed stone material, minimum thickness d=20cm, elevations according to the project (Procurement, transportation, installation, and quality control)</t>
    </r>
  </si>
  <si>
    <t>GRAND TOTAL (Street expansion)</t>
  </si>
  <si>
    <t>I.5</t>
  </si>
  <si>
    <t>INTERNAL STREET</t>
  </si>
  <si>
    <t>Dimensioning of the pavement structure should be performed with inspection by a road engineer and, if necessary, a project for the internal street should be created.</t>
  </si>
  <si>
    <t>Machine excavation of earth in a wide scope, from I-II category with various heights at the parking area, along with transportation of excess soil to a landfill 10 km away.</t>
  </si>
  <si>
    <t>с1</t>
  </si>
  <si>
    <t>Internal street at the restaurant - up to street level (100x0.50=50.00)</t>
  </si>
  <si>
    <t>с1а</t>
  </si>
  <si>
    <t>Internal street at the restaurant - below street level (205x0.40=82.00)</t>
  </si>
  <si>
    <t>с2</t>
  </si>
  <si>
    <t>Internal street at the shelter - up to street level (110x0.50=55.00)</t>
  </si>
  <si>
    <t>с2а</t>
  </si>
  <si>
    <t>Internal street at the shelter - below street level (110x0.40=44.00)</t>
  </si>
  <si>
    <t>с3</t>
  </si>
  <si>
    <t>Internal street at the adrenaline park - up to street level (90x1.25=112.50)</t>
  </si>
  <si>
    <t>с3а</t>
  </si>
  <si>
    <t>Internal street at the adrenaline park - bellow to street level (90x0.40=36.00)</t>
  </si>
  <si>
    <t>External around the entire street (100x0.50=50.00)</t>
  </si>
  <si>
    <t>Internal around the street (60x0.50=30.00)</t>
  </si>
  <si>
    <t xml:space="preserve"> Filling and compacting soil (base layer) in layers (20-30 cm) in segment 1 with varying heights with a compaction modulus of M=80 MPa, and a minimum density of ϒ=21 kN/m³.</t>
  </si>
  <si>
    <t>Internal street at the restaurant (110x0.50=55.00)</t>
  </si>
  <si>
    <t>Preparation of the subbase</t>
  </si>
  <si>
    <r>
      <rPr>
        <sz val="12"/>
        <rFont val="Arial"/>
        <family val="2"/>
        <charset val="1"/>
      </rPr>
      <t xml:space="preserve">Preparation of an </t>
    </r>
    <r>
      <rPr>
        <b/>
        <sz val="12"/>
        <rFont val="Arial"/>
        <family val="2"/>
        <charset val="1"/>
      </rPr>
      <t>improved base</t>
    </r>
    <r>
      <rPr>
        <sz val="12"/>
        <rFont val="Arial"/>
        <family val="2"/>
        <charset val="1"/>
      </rPr>
      <t xml:space="preserve"> with Crushed Stone Material d=20cm (400x0.20=80)</t>
    </r>
  </si>
  <si>
    <r>
      <rPr>
        <sz val="12"/>
        <rFont val="Arial"/>
        <family val="2"/>
        <charset val="1"/>
      </rPr>
      <t xml:space="preserve">Construction of a </t>
    </r>
    <r>
      <rPr>
        <b/>
        <sz val="12"/>
        <rFont val="Arial"/>
        <family val="2"/>
        <charset val="1"/>
      </rPr>
      <t xml:space="preserve">base layer </t>
    </r>
    <r>
      <rPr>
        <sz val="12"/>
        <rFont val="Arial"/>
        <family val="2"/>
        <charset val="1"/>
      </rPr>
      <t>with crushed stone material, minimum thickness d=20cm under asphalt, Elevations according to the project (procurement, transportation, installation, and quality control) (400x0.20=80.00)</t>
    </r>
  </si>
  <si>
    <t>GRAND TOTAL (Internal street)</t>
  </si>
  <si>
    <t>I.6</t>
  </si>
  <si>
    <t>FENCE AROUND THE LOCATION</t>
  </si>
  <si>
    <t>Machine excavation of soil, in a narrow scope, from I-II category, along with transportation of excess soil to a landfill 2 km away. (0.96x100.00=96.00)</t>
  </si>
  <si>
    <t>Concrete and reinforced works</t>
  </si>
  <si>
    <t>Concrete casting of reinforced concrete foundation blocks for the fence (40/40/40 cm) with MB 30 in necessary formwork. (0.40/0.40/0.40)x100.00=6.40)</t>
  </si>
  <si>
    <r>
      <rPr>
        <sz val="12"/>
        <rFont val="Arial"/>
        <family val="2"/>
        <charset val="1"/>
      </rPr>
      <t xml:space="preserve">Reinforcement of reinforced </t>
    </r>
    <r>
      <rPr>
        <b/>
        <sz val="12"/>
        <rFont val="Arial"/>
        <family val="2"/>
        <charset val="1"/>
      </rPr>
      <t>concrete foundation</t>
    </r>
    <r>
      <rPr>
        <sz val="12"/>
        <rFont val="Arial"/>
        <family val="2"/>
        <charset val="1"/>
      </rPr>
      <t xml:space="preserve"> blocks for the fence. ((0.96/4.00/1.20)x100.00=460.80)</t>
    </r>
  </si>
  <si>
    <t>kgr</t>
  </si>
  <si>
    <t>Procurement, transportation, and installation of the fence at the location mounted on metal posts with dimensions 50/50/3mm, previously galvanized and oil-painted, at intervals of 2m, with infill within the frames made of pressed mesh.</t>
  </si>
  <si>
    <t>Note: The fence should include 1 metal gate with motorized opening, dimensions 600/200 cm (double-leaf), and one single-leaf regular gate, 150/200 cm with a lock and key, as part of this position.</t>
  </si>
  <si>
    <t>Steel profiles 50,50,3mm 4.24 kg/m1 2.50/4.24/100.00)x1.10=1166.00)</t>
  </si>
  <si>
    <t>Steel plates 150,150,8mm 1.41 kg/each (100.00/1.41/1.00)x1.05=148.05</t>
  </si>
  <si>
    <t>pressed mesh 50/50/4mm (200.00x2.00=400.00)</t>
  </si>
  <si>
    <t>GRAND TOTAL (Fence around the location)</t>
  </si>
  <si>
    <t xml:space="preserve">Basic design for an adrenaline park with accompanying facilities (temporary structures) at KP5359, KO Krklja, Municipality of Kriva Palanka. </t>
  </si>
  <si>
    <t>Note: The Municipality of Kriva Palanka is obliged to provide a water supply connection - network for safety and fire protection.</t>
  </si>
  <si>
    <t>II</t>
  </si>
  <si>
    <t xml:space="preserve">SANITARY AND FIRE PROTECTION PIPELINE AND SEWAGE SYSTEM </t>
  </si>
  <si>
    <t>EXTERNAL INSTALLATIONS  I.FIREWATER PIPELINE WITHOUT CONNECTIONS</t>
  </si>
  <si>
    <t>Marking and staking out the routes of the canal trenches</t>
  </si>
  <si>
    <t>m'</t>
  </si>
  <si>
    <t>Planning the trench bottom with accuracy + 2cm and spreading fine sand d=10 cm. 170.00 x 0.80 x 0.10 = 13,60</t>
  </si>
  <si>
    <t>Backfilling of the trench with excavated material after installation and testing of the installation, and compacting in layers of 20-30 cm. Using compactors of 20-30 kg. 149.60 x 0.85 = 127.16</t>
  </si>
  <si>
    <t>Transport of excess material with dump trucks within a distance of up to 10 km. Including manual loading. 149.60 x 0.15= 30,36</t>
  </si>
  <si>
    <t>Concreting of a water meter shaft with MB 30 in smooth double-sided formwork with a thickness of 20 cm on the walls and slabs and reinforcement with mesh reinforcement Q221 and installation of risers f18 mm at 30 cm.</t>
  </si>
  <si>
    <t>Installation works</t>
  </si>
  <si>
    <t>Procurement, transportation, and installation of reinforcement and fittings in a water meter shaft, complete with connecting materials.</t>
  </si>
  <si>
    <t xml:space="preserve">  - fittings</t>
  </si>
  <si>
    <t>Making a connection to the city 
Water-supply</t>
  </si>
  <si>
    <t xml:space="preserve">Procurement, transportation and installation of cast iron pipes for water supply for 10 bars to the water meter shaft. To take into account all the necessary jointing materials during the preparation of procurement/ordering. </t>
  </si>
  <si>
    <t xml:space="preserve">  - F100</t>
  </si>
  <si>
    <t>Procurement, transportation  and installation of polyethylene pipes HDPE-PE 100 for fire water supply for 10 bar. The order should also take into account all the necessary joint material.</t>
  </si>
  <si>
    <t>Procurement, transportation and installation of reinforcement according to specification</t>
  </si>
  <si>
    <t>Procurement, transportation and installation of cast iron shutters complete with installation set and round shutter cap. Calculation of a complete assembled cast iron shutter.</t>
  </si>
  <si>
    <t>Procurement, transportation, and installation of outdoor underground HDPE hydrants complete with hydrant caps (elliptical opening). Calculation for a complete installed underground HDPE hydrant.</t>
  </si>
  <si>
    <t xml:space="preserve">Excavation of ground III floor for water supply manhole with provision of the pit 1.20 х 1.20 х 1.20 х 3 </t>
  </si>
  <si>
    <t>Concreting of a water manhole with MB 20 with formwork with a wall thickness up to 20 cm and armature f8. Internal walls to be plastered with cement mortar 1:2 to a black gloss and installation of F16 studs. Calculation is made for a set of concreted water manholes (according to the detail for taps for drinking water)</t>
  </si>
  <si>
    <t>Supply, transport and installation of a cast iron manhole cover</t>
  </si>
  <si>
    <t>DN 25 (3/4“)</t>
  </si>
  <si>
    <t>DN 32 (1“)</t>
  </si>
  <si>
    <t>DN 40 (5/4“)</t>
  </si>
  <si>
    <t>Procurement, transport and installation of sluice valves with discharge in a water manhole</t>
  </si>
  <si>
    <t>Testing of the water-supplying installations</t>
  </si>
  <si>
    <t>Procurement, transport and installation of a cast iron cover for inspection manholes sewerage. The lid should be round with a frame visible on the surface and a hinge to prevent from a theft. - a heavy type</t>
  </si>
  <si>
    <t>Procurement, transport and installation of plastic PVC sewer pipes for external sewage. All the necessary jointing materials to be taken into consideration</t>
  </si>
  <si>
    <t>GRAND TOTAL (Sanitary, fire protection pipeline and sewerage system)</t>
  </si>
  <si>
    <t>III</t>
  </si>
  <si>
    <t xml:space="preserve"> ELECTRICAL INSTALLATIONS IN THE FACILITY</t>
  </si>
  <si>
    <t>Unit 1 - Adrenaline Trail:  LIGHTNING PROTECTION INSTALLATION</t>
  </si>
  <si>
    <t>Foundation grounding electrode made of galvanized iron strip FeZn 30x4mm, MKS N.B4.901 Ch  installed  in the foundation of the object and in the earth trench.</t>
  </si>
  <si>
    <t>Foundation grounding electrode made of galvanized iron strip FeZn 30x4mm, MKS N.B4.901 Ch for accepting all metal parts around the object (metal fence, steel poles, overhead lighting, neighboring objects, etc.).</t>
  </si>
  <si>
    <t>Procurement and installation of pieces 
for interconnecting strips type MKS936-III.</t>
  </si>
  <si>
    <t>Testing of the lightning protection installation proper functioning</t>
  </si>
  <si>
    <t>lump sum</t>
  </si>
  <si>
    <t>GRAND TOTAL (Unit 1 - Adrenaline Trail:  Lightning protection installation)</t>
  </si>
  <si>
    <t>Unit Price</t>
  </si>
  <si>
    <t>Ammount</t>
  </si>
  <si>
    <t xml:space="preserve">1. POWER SUPPLY LINES </t>
  </si>
  <si>
    <t>Power supply line with NАYY-4x25mm2 +  FeZn 30x4mm layed in underground trench and in dropped ceiling from MRO to GRT</t>
  </si>
  <si>
    <t>2. DISTRIBUTION LINES</t>
  </si>
  <si>
    <t>The power supply line is executed with cable type  NYM-J-3x2,5mm2 for sockets, installed in partitions of plasterboard walls and in wall  under plaster</t>
  </si>
  <si>
    <t xml:space="preserve">Power supply line executed with cable type NYM-2x1,5mm2 toggle switch for disconnecting the AC circuit breaker, installed on  wall under plaster   </t>
  </si>
  <si>
    <t>Measuring the insulation resistance for the power supplying lines and the functioning of installations</t>
  </si>
  <si>
    <t>Lump sum</t>
  </si>
  <si>
    <t>3. SWITCHBOARD</t>
  </si>
  <si>
    <t>To create a main distribution board (MDB), and a single-phase scheme to be prepared. The board should be made of double-layered galvanized and painted thin steel with d=2 mm for wall mounting. The door should be locked with a key, and with opaque front part. (The MDB should comply with the following standards: EN 60439-3 class 3, EN 60695, EN 60529 IP 42, EN 62262 IK 070). The following electrical equipment from a reputable manufacturer is to be installed in the board.</t>
  </si>
  <si>
    <t>1 piece Automatic circuit breaker AS63A/R50A</t>
  </si>
  <si>
    <t>1 piece Switch CNM</t>
  </si>
  <si>
    <t xml:space="preserve"> 1 piece Comb switch 10-51-u</t>
  </si>
  <si>
    <t xml:space="preserve"> - 1 piece Fuse 26</t>
  </si>
  <si>
    <t>Automatic circuit breakers:</t>
  </si>
  <si>
    <t xml:space="preserve"> - 1 pair B 50A, 3P</t>
  </si>
  <si>
    <t xml:space="preserve"> - 1 pair C 16A, 1P</t>
  </si>
  <si>
    <t xml:space="preserve"> - 2 pair B 16A, 1P</t>
  </si>
  <si>
    <t xml:space="preserve"> - 5 pair B 10A, 1P</t>
  </si>
  <si>
    <t xml:space="preserve"> - 1 pair B 6A, 1P</t>
  </si>
  <si>
    <r>
      <rPr>
        <sz val="12"/>
        <rFont val="Arial"/>
        <family val="2"/>
        <charset val="1"/>
      </rPr>
      <t xml:space="preserve"> - 3 pair B 16A, 1P</t>
    </r>
    <r>
      <rPr>
        <vertAlign val="superscript"/>
        <sz val="12"/>
        <rFont val="Arial"/>
        <family val="2"/>
        <charset val="1"/>
      </rPr>
      <t xml:space="preserve"> </t>
    </r>
    <r>
      <rPr>
        <sz val="12"/>
        <rFont val="Arial"/>
        <family val="2"/>
        <charset val="1"/>
      </rPr>
      <t xml:space="preserve"> reserve</t>
    </r>
  </si>
  <si>
    <r>
      <rPr>
        <sz val="12"/>
        <rFont val="Arial"/>
        <family val="2"/>
        <charset val="1"/>
      </rPr>
      <t xml:space="preserve"> - 1 pair B 10A, 1P</t>
    </r>
    <r>
      <rPr>
        <vertAlign val="superscript"/>
        <sz val="12"/>
        <rFont val="Arial"/>
        <family val="2"/>
        <charset val="1"/>
      </rPr>
      <t xml:space="preserve"> </t>
    </r>
    <r>
      <rPr>
        <sz val="12"/>
        <rFont val="Arial"/>
        <family val="2"/>
        <charset val="1"/>
      </rPr>
      <t>reserve</t>
    </r>
  </si>
  <si>
    <t>Collector for distribution: 5 pcs. (L1, L2, L3, PE, N)</t>
  </si>
  <si>
    <t>The board should be constructed according to a single-phase scheme with a 20% reserve.</t>
  </si>
  <si>
    <t>4. EL. CONNECTIONS AND LIGHTING</t>
  </si>
  <si>
    <t>Procurement and installation of a single-phase Schuko socket outlet 230 V, 16 A, IP20, complete, mounted in the wall.</t>
  </si>
  <si>
    <t>Procurement and installation of modular outlets for wall or floor mounting, complete set.</t>
  </si>
  <si>
    <t>4.2.1</t>
  </si>
  <si>
    <t>1 - M6 (2x single-phase Schuko socket outlets M2 + 2x RJ45cat6 M1)</t>
  </si>
  <si>
    <t>4.2.2</t>
  </si>
  <si>
    <t xml:space="preserve"> 
3 - M6 (3x single-phase Schuko socket outlets M2)</t>
  </si>
  <si>
    <t xml:space="preserve"> Procurement and installation of a wall-mounted comb switch (push-button) for breaking the main AC in the MDB, 10-90-PK.</t>
  </si>
  <si>
    <t>Procurement and installation of lighting fixtures identical or similar to the ones specified. C - Schrack KARO II 18W, 1530lm, 4000K, IP44</t>
  </si>
  <si>
    <r>
      <rPr>
        <sz val="12"/>
        <rFont val="Arial"/>
        <family val="2"/>
        <charset val="1"/>
      </rPr>
      <t xml:space="preserve">Procurement and installation of lighting fixtures identical or similar to the ones specified.
</t>
    </r>
    <r>
      <rPr>
        <sz val="12"/>
        <rFont val="Arial"/>
        <family val="2"/>
      </rPr>
      <t>E - Mareli RC PRIME 22W, 120 cm, 4000K, 2940lm, IP66</t>
    </r>
  </si>
  <si>
    <t>Procurement and installation of 
 wall-mounted lighting fixtures with built-in battery 90 min</t>
  </si>
  <si>
    <t>Procurement and installation of modular switches for wall mounting, 230V, 10A"
 - M3 - 3x regular</t>
  </si>
  <si>
    <t>Procurement and installation of modular switches for wall mounting, 230V, 10A"
 - M2 – 1x regular</t>
  </si>
  <si>
    <t>Unit 2 – Info pult / kiosk Office B. LOW-VOLTAGE INSTALLATIONS</t>
  </si>
  <si>
    <t>5. LAN INSTALLATION</t>
  </si>
  <si>
    <t>Procurement and installation of switch 8 port 10/100/1000</t>
  </si>
  <si>
    <t>Delivery and installation of FTP Cat6 cable, 750 MHz, produced by a reputable manufacturer, in plastic conduit with a diameter of 16mm, installed in the wall under plaster and in a drywall from the switch to the computer socket, including connection. Complete with labeling.</t>
  </si>
  <si>
    <t>Testing and measuring the entire computer installation, issuing a certificate of conformity, warranty, and certificates by the equipment manufacturer.</t>
  </si>
  <si>
    <t>6. FIRE INSTALLATION</t>
  </si>
  <si>
    <t xml:space="preserve">
Conventional addressable fire alarm control panel with 4 zones expandable to 99 sensors and 99 modules, featuring an alpha-numeric display with 4 lines of 20 characters each, 4-16 programmable relay outputs, RS485 and RS 232 interface, and a buffer for 200 events</t>
  </si>
  <si>
    <t>Dry cell battery 7Ah which enables the system to operate without mains power supply 220 VAC</t>
  </si>
  <si>
    <t>Conventional addressable smoke detector, complete with base</t>
  </si>
  <si>
    <t>6..4</t>
  </si>
  <si>
    <t>Conventional manual fire alarm call point complete with base</t>
  </si>
  <si>
    <t>Conventional outdoor alarm siren for pit, double armored with strobe ligh</t>
  </si>
  <si>
    <t>Cable JE-H(St)H FE180/90 2x2x0,8 mm laid in corrugated conduit</t>
  </si>
  <si>
    <t>Delivery and installation of plastic pipe Φ13.5mm placed in panel</t>
  </si>
  <si>
    <t>Testing and commissioning, and issuing a certificate of conformity</t>
  </si>
  <si>
    <t>Unit 2 – Info pult / kiosk C. LIGHTNING PROTECTION INSTALLATION</t>
  </si>
  <si>
    <t>7.  LIGHTNING PROTECTION INSTALLATION</t>
  </si>
  <si>
    <t>Fundamental grounding conductor made of iron-
galvanized strip FeZn 30x4mm,  MKS N.B4.901 CH,
installed in the foundationof the building and in the soil trench</t>
  </si>
  <si>
    <t>Fundamental grounding conductor made of iron-galvanized
strip FeZn 30x4mm, MKS N.B4.901 CH, for  accommodating all metal parts around the object
(metal fence, steel poles, grounding rods, neighboring structures, overhead lighting, etc.)</t>
  </si>
  <si>
    <t>Procurement and installation of a roof on an accepted water conduit
made of iron-galvanized strip FeZn 25x4mm installed on appropriate brackets</t>
  </si>
  <si>
    <t xml:space="preserve">Accepted conduit made of iron-galvanized strip
FeZn 25x4mm, MKS N.B4.901 CH, for conduits
connected to specific steel poles
</t>
  </si>
  <si>
    <t>Procurement and installation of roof brackets</t>
  </si>
  <si>
    <t>Procurement of a gutter clamp MKS N.B4.908-P</t>
  </si>
  <si>
    <t>Procurement and installation of pieces for crossing 
strips of type MKS936-III</t>
  </si>
  <si>
    <t>Testing of the lightning protection system and drafting a record of its proper functioning</t>
  </si>
  <si>
    <t>GRAND TOTAL (Unit 2 – Info pult / kiosk)</t>
  </si>
  <si>
    <t xml:space="preserve">     
ADRENALINE PARK WITH ASSOCIATED FACILITIES      
KP 5359, KO Krkja (Kalin Kamen), Municipality of Kriva Palanka</t>
  </si>
  <si>
    <t>Ser.no.</t>
  </si>
  <si>
    <t>Description</t>
  </si>
  <si>
    <t>Total EUR (without VAT)</t>
  </si>
  <si>
    <t>18% VAT</t>
  </si>
  <si>
    <t>Total EUR                (including VAT)</t>
  </si>
  <si>
    <t>I</t>
  </si>
  <si>
    <t xml:space="preserve"> CONSTRUCTION - ARCHITECTAL PART</t>
  </si>
  <si>
    <t>Adrenaline Park</t>
  </si>
  <si>
    <t>Info pult / kiosk</t>
  </si>
  <si>
    <t>Terrain arrangement</t>
  </si>
  <si>
    <t>Street expansion</t>
  </si>
  <si>
    <t>Internal street</t>
  </si>
  <si>
    <t>Fence around the location</t>
  </si>
  <si>
    <t>TOTAL I</t>
  </si>
  <si>
    <t>SANITARY AND FIRE PROTECTION PIPELINE AND SEWAGE SYSTEM</t>
  </si>
  <si>
    <t>II.1</t>
  </si>
  <si>
    <t>TOTAL II</t>
  </si>
  <si>
    <t xml:space="preserve">ELECTRICAL INSTALLATIONS </t>
  </si>
  <si>
    <t>III.1</t>
  </si>
  <si>
    <t>Unit 1 - Adrenaline Trail</t>
  </si>
  <si>
    <t>III.2</t>
  </si>
  <si>
    <t>TOTAL III</t>
  </si>
  <si>
    <t>Seating benches</t>
  </si>
  <si>
    <t>Drinking water fountains</t>
  </si>
  <si>
    <t>METALWORKING WORKS - Info Pult / Kiosk</t>
  </si>
  <si>
    <t>INFO PULT - KIOSK</t>
  </si>
  <si>
    <t>Production, transport, and installation of lean concrete MB20 with a thickness of 10 cm under foundation footings. Т1 (80х80х40cm) (1.00x1.00x0.1)x8=0.80</t>
  </si>
  <si>
    <t>GRAND TOTAL (Info pult - Kiosk)</t>
  </si>
  <si>
    <t>Unit 2 - Info pult / kiosk</t>
  </si>
  <si>
    <t>Excavation of soil, class III. Narrow scope with provision for trench laying. 170.00 x 0.80 x 1.10 = 149.60</t>
  </si>
  <si>
    <r>
      <t>m</t>
    </r>
    <r>
      <rPr>
        <vertAlign val="superscript"/>
        <sz val="12"/>
        <rFont val="Arial"/>
        <family val="2"/>
        <charset val="1"/>
      </rPr>
      <t>3</t>
    </r>
  </si>
  <si>
    <t>Excavation of earth category III in a narrow scope for water measuring shaft with securing of the pit                   4,00 х 2.00 х 1.30 = 10,40</t>
  </si>
  <si>
    <r>
      <t>m</t>
    </r>
    <r>
      <rPr>
        <b/>
        <vertAlign val="superscript"/>
        <sz val="10"/>
        <rFont val="Arial"/>
        <family val="2"/>
        <charset val="204"/>
      </rPr>
      <t>3</t>
    </r>
  </si>
  <si>
    <t>Concreting of anchor blocks, concrete stops and concrete rings around hydrant caps and stoppers with MB 20.</t>
  </si>
  <si>
    <r>
      <t>Procurement, transportation and installation of poly-propylene pipes for cold water complete with fittings and joint material. Calculation is made for m</t>
    </r>
    <r>
      <rPr>
        <vertAlign val="superscript"/>
        <sz val="12"/>
        <rFont val="Arial"/>
        <family val="2"/>
        <charset val="204"/>
      </rPr>
      <t xml:space="preserve">1 </t>
    </r>
    <r>
      <rPr>
        <sz val="12"/>
        <rFont val="Arial"/>
        <family val="2"/>
        <charset val="204"/>
      </rPr>
      <t xml:space="preserve"> of installed pipe</t>
    </r>
  </si>
  <si>
    <r>
      <t xml:space="preserve">         </t>
    </r>
    <r>
      <rPr>
        <sz val="12"/>
        <rFont val="Verdana"/>
        <family val="2"/>
      </rPr>
      <t>Ǿ</t>
    </r>
    <r>
      <rPr>
        <sz val="12"/>
        <rFont val="Arial"/>
        <family val="2"/>
        <charset val="204"/>
      </rPr>
      <t xml:space="preserve"> 1“</t>
    </r>
  </si>
  <si>
    <t>Sewerage system</t>
  </si>
  <si>
    <t>Planing the bottom of the trench with an accuracy of + 2 cm and spreading fine sand d=10 см;                50.00 х 0.80 х 0.10= 4,00</t>
  </si>
  <si>
    <t>Backfilling of the trench with excavated material after installation and testing of it. Filling of the first layer should be up to 30 cm above the top of the pipe with fine earth without stones with hand compaction. The remaining part should be filled with the excavated material in layers of 20-30 cm with compactors of 20-30 kg  40.00 х 0.85  = 34,00</t>
  </si>
  <si>
    <t>Transport of surplus material with tipper trucks at a distance up to 10 km and with manual loading                 40.00 х 0.15= 6,00</t>
  </si>
  <si>
    <t xml:space="preserve">Excavation ground III category. Narrow scope with providing the trench for inspection manholes                     1.40 х 1.40 х 1,40 х 2 = 5,50 </t>
  </si>
  <si>
    <r>
      <t xml:space="preserve">  - oval stoppers </t>
    </r>
    <r>
      <rPr>
        <sz val="12"/>
        <rFont val="Verdana"/>
        <family val="2"/>
      </rPr>
      <t>Ǿ</t>
    </r>
    <r>
      <rPr>
        <sz val="12"/>
        <rFont val="Arial"/>
        <family val="2"/>
        <charset val="1"/>
      </rPr>
      <t xml:space="preserve"> 80</t>
    </r>
  </si>
  <si>
    <t xml:space="preserve">  - mounting/dismounting piece Ǿ 80</t>
  </si>
  <si>
    <t xml:space="preserve">  - filter Ǿ  80</t>
  </si>
  <si>
    <t xml:space="preserve">  - valve with discharge Ǿ 5/4“</t>
  </si>
  <si>
    <t>Procurement, transportation and installation of a cast iron cover Ǿ 600 mm for a water meter manhole     heavy type</t>
  </si>
  <si>
    <t>Procurement, transportation and installation of a combined water meter in accordance with the following recommendations and standards: Law on units of measurement and meters and all subordinate acts resulting from it ISO 4064-1 and the documents and recommendations of the international organization for metrology OLIM, n 49 to have an impulse output and accuracy class C, and for combined industrial accuracy class C Ǿ 80/20</t>
  </si>
  <si>
    <t xml:space="preserve">  - Ǿ 100</t>
  </si>
  <si>
    <t xml:space="preserve">  - Ǿ  65</t>
  </si>
  <si>
    <t xml:space="preserve">  - Ǿ  80</t>
  </si>
  <si>
    <t>Procurement, transportation, and installation of cabinets for storing hoses, nozzles, keys, and other equipment for underground HDPE hydrants Ǿ  80. Calculation for a complete installed cabinets.</t>
  </si>
  <si>
    <t>Procurement, transportation and installation of typical reinforced concrete inspection manholes Ǿ1000 and montage of Ǿ 20mm ladders. Construction of a kineta in the bottom of the shaft. Calculation is made for montage of complete revision manhole</t>
  </si>
  <si>
    <t xml:space="preserve">  - Ǿ 50</t>
  </si>
  <si>
    <r>
      <t>Excavation ground III category. Narrow scope with providing the trench for laying the pipes                            50.00 х 0.80</t>
    </r>
    <r>
      <rPr>
        <b/>
        <sz val="12"/>
        <rFont val="Arial"/>
        <family val="2"/>
        <charset val="1"/>
      </rPr>
      <t xml:space="preserve"> </t>
    </r>
    <r>
      <rPr>
        <sz val="12"/>
        <rFont val="Arial"/>
        <family val="2"/>
        <charset val="1"/>
      </rPr>
      <t>х 1.00 =</t>
    </r>
    <r>
      <rPr>
        <sz val="12"/>
        <rFont val="Arial"/>
        <family val="2"/>
      </rPr>
      <t xml:space="preserve"> 40,00</t>
    </r>
  </si>
  <si>
    <r>
      <t>Power supply line cable type NYM-J-3x1,5m</t>
    </r>
    <r>
      <rPr>
        <b/>
        <sz val="10"/>
        <rFont val="Arial"/>
        <family val="2"/>
        <charset val="1"/>
      </rPr>
      <t>m</t>
    </r>
    <r>
      <rPr>
        <b/>
        <vertAlign val="superscript"/>
        <sz val="10"/>
        <rFont val="Arial"/>
        <family val="2"/>
        <charset val="1"/>
      </rPr>
      <t>2</t>
    </r>
    <r>
      <rPr>
        <sz val="12"/>
        <rFont val="Arial"/>
        <family val="2"/>
        <charset val="1"/>
      </rPr>
      <t xml:space="preserve"> </t>
    </r>
    <r>
      <rPr>
        <b/>
        <sz val="12"/>
        <rFont val="Arial"/>
        <family val="2"/>
        <charset val="1"/>
      </rPr>
      <t xml:space="preserve"> </t>
    </r>
    <r>
      <rPr>
        <sz val="12"/>
        <rFont val="Arial"/>
        <family val="2"/>
        <charset val="1"/>
      </rPr>
      <t>for lighting, emergency light, advertisement, laid in conduit plasterboard  walls and on wall under plaster</t>
    </r>
  </si>
  <si>
    <t>Unit 2 - Info Pult - Kiosk A. MECHANICAL INSTALLATIONS</t>
  </si>
  <si>
    <t>Other small materials (various terminals, labeling plates, etc.)</t>
  </si>
  <si>
    <t>TOTAL 13</t>
  </si>
  <si>
    <t xml:space="preserve">TOTAL 2 </t>
  </si>
  <si>
    <t>caps 0.0588 (100.00x0.06)xX=5.88</t>
  </si>
  <si>
    <t>anchors F10 with d=1.05m 0.638 kg/m (100.00/1.05/0.64)x1.05=70.34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</si>
</sst>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7" x14ac:knownFonts="1">
    <font>
      <sz val="11"/>
      <color rgb="FF000000"/>
      <name val="Calibri"/>
      <family val="2"/>
      <charset val="1"/>
    </font>
    <font>
      <sz val="10"/>
      <name val="Arial"/>
      <family val="2"/>
      <charset val="204"/>
    </font>
    <font>
      <sz val="11"/>
      <color rgb="FF000000"/>
      <name val="Calibri"/>
      <family val="2"/>
      <charset val="162"/>
    </font>
    <font>
      <sz val="12"/>
      <name val="Times New Roman"/>
      <family val="1"/>
      <charset val="204"/>
    </font>
    <font>
      <sz val="12"/>
      <color rgb="FF000000"/>
      <name val="Arial"/>
      <family val="2"/>
      <charset val="1"/>
    </font>
    <font>
      <b/>
      <sz val="12"/>
      <color rgb="FF000000"/>
      <name val="Arial"/>
      <family val="2"/>
      <charset val="1"/>
    </font>
    <font>
      <vertAlign val="superscript"/>
      <sz val="12"/>
      <color rgb="FF000000"/>
      <name val="Arial"/>
      <family val="2"/>
      <charset val="1"/>
    </font>
    <font>
      <sz val="12"/>
      <color rgb="FFC9211E"/>
      <name val="Arial"/>
      <family val="2"/>
      <charset val="1"/>
    </font>
    <font>
      <sz val="12"/>
      <name val="Arial"/>
      <family val="2"/>
      <charset val="1"/>
    </font>
    <font>
      <vertAlign val="superscript"/>
      <sz val="12"/>
      <name val="Arial"/>
      <family val="2"/>
      <charset val="1"/>
    </font>
    <font>
      <b/>
      <sz val="12"/>
      <name val="Arial"/>
      <family val="2"/>
      <charset val="1"/>
    </font>
    <font>
      <sz val="12"/>
      <color rgb="FFFF0000"/>
      <name val="Arial"/>
      <family val="2"/>
      <charset val="1"/>
    </font>
    <font>
      <b/>
      <sz val="12"/>
      <color rgb="FFFF0000"/>
      <name val="Arial"/>
      <family val="2"/>
      <charset val="1"/>
    </font>
    <font>
      <sz val="12"/>
      <color rgb="FF333333"/>
      <name val="Arial"/>
      <family val="2"/>
      <charset val="1"/>
    </font>
    <font>
      <b/>
      <sz val="10"/>
      <name val="Arial"/>
      <family val="2"/>
      <charset val="204"/>
    </font>
    <font>
      <b/>
      <vertAlign val="superscript"/>
      <sz val="10"/>
      <name val="Arial"/>
      <family val="2"/>
      <charset val="204"/>
    </font>
    <font>
      <sz val="11"/>
      <color rgb="FFC9211E"/>
      <name val="Calibri"/>
      <family val="2"/>
      <charset val="1"/>
    </font>
    <font>
      <sz val="12"/>
      <name val="Arial"/>
      <family val="2"/>
    </font>
    <font>
      <b/>
      <sz val="10"/>
      <name val="Arial"/>
      <family val="2"/>
      <charset val="1"/>
    </font>
    <font>
      <sz val="10"/>
      <name val="Arial"/>
      <family val="2"/>
      <charset val="1"/>
    </font>
    <font>
      <sz val="11"/>
      <name val="Calibri"/>
      <family val="2"/>
      <charset val="1"/>
    </font>
    <font>
      <sz val="12"/>
      <name val="Arial"/>
      <family val="2"/>
      <charset val="204"/>
    </font>
    <font>
      <vertAlign val="superscript"/>
      <sz val="12"/>
      <name val="Arial"/>
      <family val="2"/>
      <charset val="204"/>
    </font>
    <font>
      <sz val="12"/>
      <name val="Verdana"/>
      <family val="2"/>
    </font>
    <font>
      <sz val="12"/>
      <name val="Calibri"/>
      <family val="2"/>
      <charset val="1"/>
    </font>
    <font>
      <b/>
      <vertAlign val="superscript"/>
      <sz val="10"/>
      <name val="Arial"/>
      <family val="2"/>
      <charset val="1"/>
    </font>
    <font>
      <b/>
      <sz val="12"/>
      <name val="Arial"/>
      <family val="2"/>
    </font>
  </fonts>
  <fills count="10">
    <fill>
      <patternFill patternType="none"/>
    </fill>
    <fill>
      <patternFill patternType="gray125"/>
    </fill>
    <fill>
      <patternFill patternType="solid">
        <fgColor rgb="FFF4B183"/>
        <bgColor rgb="FFF8CBAD"/>
      </patternFill>
    </fill>
    <fill>
      <patternFill patternType="solid">
        <fgColor rgb="FFF8CBAD"/>
        <bgColor rgb="FFFBE5D6"/>
      </patternFill>
    </fill>
    <fill>
      <patternFill patternType="solid">
        <fgColor rgb="FFE7E6E6"/>
        <bgColor rgb="FFFBE5D6"/>
      </patternFill>
    </fill>
    <fill>
      <patternFill patternType="solid">
        <fgColor rgb="FFFBE5D6"/>
        <bgColor rgb="FFE7E6E6"/>
      </patternFill>
    </fill>
    <fill>
      <patternFill patternType="solid">
        <fgColor rgb="FFFFFFFF"/>
        <bgColor rgb="FFFBE5D6"/>
      </patternFill>
    </fill>
    <fill>
      <patternFill patternType="solid">
        <fgColor rgb="FFD9D9D9"/>
        <bgColor rgb="FFE7E6E6"/>
      </patternFill>
    </fill>
    <fill>
      <patternFill patternType="solid">
        <fgColor rgb="FFC0C0C0"/>
        <bgColor rgb="FFBFBFBF"/>
      </patternFill>
    </fill>
    <fill>
      <patternFill patternType="solid">
        <fgColor rgb="FFBFBFBF"/>
        <bgColor rgb="FFC0C0C0"/>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bottom style="thin">
        <color auto="1"/>
      </bottom>
      <diagonal/>
    </border>
    <border>
      <left/>
      <right/>
      <top style="medium">
        <color auto="1"/>
      </top>
      <bottom/>
      <diagonal/>
    </border>
    <border>
      <left style="hair">
        <color auto="1"/>
      </left>
      <right style="hair">
        <color auto="1"/>
      </right>
      <top/>
      <bottom/>
      <diagonal/>
    </border>
    <border>
      <left style="medium">
        <color auto="1"/>
      </left>
      <right style="medium">
        <color auto="1"/>
      </right>
      <top style="medium">
        <color auto="1"/>
      </top>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rgb="FF969696"/>
      </right>
      <top style="thin">
        <color rgb="FF969696"/>
      </top>
      <bottom style="thin">
        <color rgb="FF969696"/>
      </bottom>
      <diagonal/>
    </border>
    <border>
      <left style="thin">
        <color rgb="FF969696"/>
      </left>
      <right style="thin">
        <color rgb="FF969696"/>
      </right>
      <top style="thin">
        <color rgb="FF969696"/>
      </top>
      <bottom style="thin">
        <color rgb="FF969696"/>
      </bottom>
      <diagonal/>
    </border>
    <border>
      <left style="thin">
        <color rgb="FF969696"/>
      </left>
      <right/>
      <top style="thin">
        <color rgb="FF969696"/>
      </top>
      <bottom style="thin">
        <color rgb="FF969696"/>
      </bottom>
      <diagonal/>
    </border>
    <border>
      <left style="thin">
        <color rgb="FF969696"/>
      </left>
      <right style="medium">
        <color auto="1"/>
      </right>
      <top style="thin">
        <color rgb="FF969696"/>
      </top>
      <bottom style="thin">
        <color rgb="FF969696"/>
      </bottom>
      <diagonal/>
    </border>
    <border>
      <left style="medium">
        <color auto="1"/>
      </left>
      <right style="thin">
        <color rgb="FF969696"/>
      </right>
      <top style="thin">
        <color rgb="FF969696"/>
      </top>
      <bottom/>
      <diagonal/>
    </border>
    <border>
      <left style="thin">
        <color rgb="FF969696"/>
      </left>
      <right style="thin">
        <color rgb="FF969696"/>
      </right>
      <top style="thin">
        <color rgb="FF969696"/>
      </top>
      <bottom/>
      <diagonal/>
    </border>
    <border>
      <left style="thin">
        <color rgb="FF969696"/>
      </left>
      <right/>
      <top style="thin">
        <color rgb="FF969696"/>
      </top>
      <bottom/>
      <diagonal/>
    </border>
    <border>
      <left style="medium">
        <color auto="1"/>
      </left>
      <right style="thin">
        <color rgb="FF969696"/>
      </right>
      <top style="thin">
        <color rgb="FF969696"/>
      </top>
      <bottom style="medium">
        <color auto="1"/>
      </bottom>
      <diagonal/>
    </border>
    <border>
      <left style="thin">
        <color rgb="FF969696"/>
      </left>
      <right/>
      <top style="thin">
        <color rgb="FF969696"/>
      </top>
      <bottom style="medium">
        <color auto="1"/>
      </bottom>
      <diagonal/>
    </border>
    <border>
      <left style="medium">
        <color indexed="64"/>
      </left>
      <right style="medium">
        <color indexed="64"/>
      </right>
      <top style="medium">
        <color indexed="64"/>
      </top>
      <bottom style="medium">
        <color indexed="64"/>
      </bottom>
      <diagonal/>
    </border>
    <border>
      <left style="thin">
        <color rgb="FF969696"/>
      </left>
      <right style="medium">
        <color indexed="64"/>
      </right>
      <top style="thin">
        <color rgb="FF969696"/>
      </top>
      <bottom style="medium">
        <color indexed="64"/>
      </bottom>
      <diagonal/>
    </border>
    <border>
      <left/>
      <right/>
      <top/>
      <bottom style="thin">
        <color indexed="64"/>
      </bottom>
      <diagonal/>
    </border>
    <border>
      <left style="medium">
        <color auto="1"/>
      </left>
      <right style="thin">
        <color auto="1"/>
      </right>
      <top/>
      <bottom style="medium">
        <color auto="1"/>
      </bottom>
      <diagonal/>
    </border>
    <border>
      <left style="medium">
        <color auto="1"/>
      </left>
      <right style="thin">
        <color auto="1"/>
      </right>
      <top/>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style="thin">
        <color auto="1"/>
      </left>
      <right style="medium">
        <color auto="1"/>
      </right>
      <top/>
      <bottom/>
      <diagonal/>
    </border>
    <border>
      <left style="thin">
        <color auto="1"/>
      </left>
      <right style="thin">
        <color auto="1"/>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auto="1"/>
      </top>
      <bottom/>
      <diagonal/>
    </border>
    <border>
      <left/>
      <right style="thin">
        <color auto="1"/>
      </right>
      <top style="medium">
        <color indexed="64"/>
      </top>
      <bottom style="medium">
        <color indexed="64"/>
      </bottom>
      <diagonal/>
    </border>
    <border>
      <left/>
      <right style="thin">
        <color auto="1"/>
      </right>
      <top style="thin">
        <color auto="1"/>
      </top>
      <bottom/>
      <diagonal/>
    </border>
    <border>
      <left style="thin">
        <color auto="1"/>
      </left>
      <right/>
      <top/>
      <bottom/>
      <diagonal/>
    </border>
    <border>
      <left style="medium">
        <color auto="1"/>
      </left>
      <right style="thin">
        <color auto="1"/>
      </right>
      <top/>
      <bottom style="thin">
        <color auto="1"/>
      </bottom>
      <diagonal/>
    </border>
    <border>
      <left style="medium">
        <color indexed="64"/>
      </left>
      <right/>
      <top style="thin">
        <color auto="1"/>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diagonal/>
    </border>
    <border>
      <left style="medium">
        <color auto="1"/>
      </left>
      <right style="medium">
        <color indexed="64"/>
      </right>
      <top/>
      <bottom style="thin">
        <color auto="1"/>
      </bottom>
      <diagonal/>
    </border>
    <border>
      <left style="thin">
        <color auto="1"/>
      </left>
      <right/>
      <top style="medium">
        <color indexed="64"/>
      </top>
      <bottom style="medium">
        <color indexed="64"/>
      </bottom>
      <diagonal/>
    </border>
    <border>
      <left/>
      <right style="medium">
        <color auto="1"/>
      </right>
      <top/>
      <bottom style="thin">
        <color auto="1"/>
      </bottom>
      <diagonal/>
    </border>
    <border>
      <left style="thin">
        <color auto="1"/>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bottom style="thin">
        <color auto="1"/>
      </bottom>
      <diagonal/>
    </border>
    <border>
      <left style="medium">
        <color auto="1"/>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auto="1"/>
      </right>
      <top/>
      <bottom style="thin">
        <color auto="1"/>
      </bottom>
      <diagonal/>
    </border>
    <border>
      <left style="medium">
        <color indexed="64"/>
      </left>
      <right/>
      <top style="thin">
        <color auto="1"/>
      </top>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auto="1"/>
      </top>
      <bottom/>
      <diagonal/>
    </border>
  </borders>
  <cellStyleXfs count="6">
    <xf numFmtId="0" fontId="0" fillId="0" borderId="0"/>
    <xf numFmtId="0" fontId="1" fillId="0" borderId="0"/>
    <xf numFmtId="0" fontId="1" fillId="0" borderId="0"/>
    <xf numFmtId="0" fontId="2" fillId="0" borderId="0"/>
    <xf numFmtId="0" fontId="2" fillId="0" borderId="0"/>
    <xf numFmtId="0" fontId="3" fillId="0" borderId="0"/>
  </cellStyleXfs>
  <cellXfs count="481">
    <xf numFmtId="0" fontId="0" fillId="0" borderId="0" xfId="0"/>
    <xf numFmtId="0" fontId="8" fillId="7" borderId="8" xfId="1" applyFont="1" applyFill="1" applyBorder="1" applyAlignment="1">
      <alignment horizontal="left" vertical="center" wrapText="1"/>
    </xf>
    <xf numFmtId="0" fontId="10" fillId="4" borderId="6" xfId="0" applyFont="1" applyFill="1" applyBorder="1" applyAlignment="1">
      <alignment horizontal="left" vertical="center" wrapText="1"/>
    </xf>
    <xf numFmtId="0" fontId="8" fillId="0" borderId="1" xfId="0" applyFont="1" applyBorder="1" applyAlignment="1">
      <alignment horizontal="left" vertical="top" wrapText="1"/>
    </xf>
    <xf numFmtId="0" fontId="10" fillId="0" borderId="1" xfId="0" applyFont="1" applyBorder="1" applyAlignment="1">
      <alignment horizontal="left" wrapText="1"/>
    </xf>
    <xf numFmtId="0" fontId="10" fillId="0" borderId="1" xfId="0" applyFont="1" applyBorder="1" applyAlignment="1">
      <alignment horizontal="left" vertical="top" wrapText="1"/>
    </xf>
    <xf numFmtId="0" fontId="5" fillId="5" borderId="1" xfId="0" applyFont="1" applyFill="1" applyBorder="1" applyAlignment="1" applyProtection="1">
      <alignment horizontal="left"/>
    </xf>
    <xf numFmtId="0" fontId="5" fillId="4" borderId="1" xfId="0" applyFont="1" applyFill="1" applyBorder="1" applyAlignment="1">
      <alignment horizontal="left" vertical="top" wrapText="1"/>
    </xf>
    <xf numFmtId="0" fontId="5" fillId="5" borderId="3" xfId="0" applyFont="1" applyFill="1" applyBorder="1" applyAlignment="1" applyProtection="1">
      <alignment horizontal="left"/>
      <protection locked="0"/>
    </xf>
    <xf numFmtId="0" fontId="4" fillId="0" borderId="0" xfId="0" applyFont="1"/>
    <xf numFmtId="0" fontId="4" fillId="0" borderId="0" xfId="0" applyFont="1"/>
    <xf numFmtId="49" fontId="4" fillId="0" borderId="1" xfId="0" applyNumberFormat="1" applyFont="1" applyBorder="1" applyAlignment="1">
      <alignment horizontal="left" vertical="top" wrapText="1"/>
    </xf>
    <xf numFmtId="4" fontId="8" fillId="0" borderId="2" xfId="0" applyNumberFormat="1"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left" vertical="top" wrapText="1"/>
    </xf>
    <xf numFmtId="0" fontId="8" fillId="0" borderId="3" xfId="1" applyFont="1" applyBorder="1" applyAlignment="1">
      <alignment horizontal="center" vertical="center" wrapText="1"/>
    </xf>
    <xf numFmtId="0" fontId="5" fillId="0" borderId="1" xfId="0" applyFont="1" applyBorder="1" applyAlignment="1">
      <alignment horizontal="center" vertical="top" wrapText="1"/>
    </xf>
    <xf numFmtId="2" fontId="4" fillId="0" borderId="1" xfId="0" applyNumberFormat="1" applyFont="1" applyBorder="1" applyAlignment="1">
      <alignment horizontal="center" vertical="center" wrapText="1"/>
    </xf>
    <xf numFmtId="0" fontId="4" fillId="0" borderId="3" xfId="0" applyFont="1" applyBorder="1" applyAlignment="1">
      <alignment horizontal="left" vertical="top" wrapText="1"/>
    </xf>
    <xf numFmtId="0" fontId="5" fillId="0" borderId="3" xfId="0" applyFont="1" applyBorder="1" applyAlignment="1">
      <alignment horizontal="center" vertical="top" wrapText="1"/>
    </xf>
    <xf numFmtId="2" fontId="4" fillId="0" borderId="3" xfId="0" applyNumberFormat="1" applyFont="1" applyBorder="1" applyAlignment="1">
      <alignment horizontal="center" vertical="center"/>
    </xf>
    <xf numFmtId="0" fontId="4" fillId="0" borderId="4" xfId="0" applyFont="1" applyBorder="1" applyAlignment="1">
      <alignment horizontal="left" vertical="top" wrapText="1"/>
    </xf>
    <xf numFmtId="0" fontId="8" fillId="0" borderId="4" xfId="1" applyFont="1" applyBorder="1" applyAlignment="1">
      <alignment horizontal="center" vertical="center" wrapText="1"/>
    </xf>
    <xf numFmtId="2" fontId="4" fillId="0" borderId="4" xfId="0" applyNumberFormat="1" applyFont="1" applyBorder="1" applyAlignment="1">
      <alignment horizontal="center" vertical="center"/>
    </xf>
    <xf numFmtId="0" fontId="4" fillId="0" borderId="0" xfId="0" applyFont="1" applyBorder="1"/>
    <xf numFmtId="2" fontId="4" fillId="0" borderId="1" xfId="0" applyNumberFormat="1" applyFont="1" applyBorder="1" applyAlignment="1">
      <alignment horizontal="center" vertical="center"/>
    </xf>
    <xf numFmtId="0" fontId="4" fillId="0" borderId="5" xfId="0" applyFont="1" applyBorder="1" applyAlignment="1" applyProtection="1">
      <alignment horizontal="center" vertical="center"/>
      <protection locked="0"/>
    </xf>
    <xf numFmtId="2" fontId="4" fillId="0" borderId="2" xfId="0" applyNumberFormat="1" applyFont="1" applyBorder="1" applyAlignment="1">
      <alignment horizontal="center" vertical="center"/>
    </xf>
    <xf numFmtId="0" fontId="8" fillId="6" borderId="6" xfId="0" applyFont="1" applyFill="1" applyBorder="1" applyAlignment="1">
      <alignment horizontal="center" vertical="center" wrapText="1"/>
    </xf>
    <xf numFmtId="49" fontId="8" fillId="0" borderId="6" xfId="0" applyNumberFormat="1" applyFont="1" applyBorder="1" applyAlignment="1">
      <alignment horizontal="center" vertical="center"/>
    </xf>
    <xf numFmtId="0" fontId="8" fillId="0" borderId="1" xfId="0" applyFont="1" applyBorder="1" applyAlignment="1" applyProtection="1">
      <alignment vertical="center" wrapText="1"/>
    </xf>
    <xf numFmtId="0" fontId="8" fillId="0" borderId="6" xfId="0" applyFont="1" applyBorder="1" applyAlignment="1">
      <alignment horizontal="center" vertical="center"/>
    </xf>
    <xf numFmtId="4" fontId="8" fillId="0" borderId="1" xfId="0" applyNumberFormat="1" applyFont="1" applyBorder="1" applyAlignment="1">
      <alignment horizontal="right" vertical="center" wrapText="1"/>
    </xf>
    <xf numFmtId="0" fontId="11" fillId="0" borderId="1" xfId="1" applyFont="1" applyBorder="1" applyAlignment="1">
      <alignment horizontal="center" vertical="center" wrapText="1"/>
    </xf>
    <xf numFmtId="2" fontId="8" fillId="0" borderId="6" xfId="0" applyNumberFormat="1" applyFont="1" applyBorder="1" applyAlignment="1">
      <alignment horizontal="center" vertical="center"/>
    </xf>
    <xf numFmtId="0" fontId="7" fillId="0" borderId="0" xfId="0" applyFont="1"/>
    <xf numFmtId="0" fontId="8" fillId="6" borderId="1" xfId="1" applyFont="1" applyFill="1" applyBorder="1" applyAlignment="1">
      <alignment horizontal="left" vertical="top" wrapText="1"/>
    </xf>
    <xf numFmtId="2" fontId="13" fillId="0" borderId="1" xfId="1" applyNumberFormat="1" applyFont="1" applyBorder="1" applyAlignment="1">
      <alignment horizontal="center" vertical="center" wrapText="1"/>
    </xf>
    <xf numFmtId="2" fontId="8" fillId="0" borderId="1" xfId="1" applyNumberFormat="1" applyFont="1" applyBorder="1" applyAlignment="1">
      <alignment horizontal="center" vertical="center" wrapText="1"/>
    </xf>
    <xf numFmtId="0" fontId="4" fillId="0" borderId="0" xfId="0" applyFont="1"/>
    <xf numFmtId="0" fontId="4" fillId="0" borderId="0" xfId="0" applyFont="1" applyAlignment="1">
      <alignment horizontal="center" vertical="center"/>
    </xf>
    <xf numFmtId="0" fontId="8" fillId="0" borderId="1" xfId="1" applyFont="1" applyBorder="1" applyAlignment="1">
      <alignment horizontal="left" vertical="top" wrapText="1"/>
    </xf>
    <xf numFmtId="0" fontId="8" fillId="0" borderId="1" xfId="1" applyFont="1" applyBorder="1" applyAlignment="1">
      <alignment horizontal="center" vertical="center" wrapText="1"/>
    </xf>
    <xf numFmtId="3" fontId="8" fillId="0" borderId="1" xfId="1" applyNumberFormat="1" applyFont="1" applyBorder="1" applyAlignment="1">
      <alignment horizontal="center" vertical="center" wrapText="1"/>
    </xf>
    <xf numFmtId="0" fontId="8" fillId="0" borderId="1" xfId="1" applyFont="1" applyBorder="1" applyAlignment="1">
      <alignment vertical="top" wrapText="1"/>
    </xf>
    <xf numFmtId="4" fontId="8" fillId="0" borderId="1" xfId="1" applyNumberFormat="1" applyFont="1" applyBorder="1" applyAlignment="1">
      <alignment horizontal="center" vertical="center"/>
    </xf>
    <xf numFmtId="3" fontId="8" fillId="6" borderId="1" xfId="1" applyNumberFormat="1" applyFont="1" applyFill="1" applyBorder="1" applyAlignment="1">
      <alignment horizontal="center" vertical="center"/>
    </xf>
    <xf numFmtId="2" fontId="8" fillId="6" borderId="1" xfId="1" applyNumberFormat="1" applyFont="1" applyFill="1" applyBorder="1" applyAlignment="1">
      <alignment horizontal="center" vertical="center" wrapText="1"/>
    </xf>
    <xf numFmtId="0" fontId="8" fillId="0" borderId="1" xfId="1" applyFont="1" applyBorder="1" applyAlignment="1">
      <alignment wrapText="1"/>
    </xf>
    <xf numFmtId="0" fontId="8" fillId="0" borderId="1" xfId="1" applyFont="1" applyBorder="1" applyAlignment="1">
      <alignment horizontal="center" vertical="center"/>
    </xf>
    <xf numFmtId="3" fontId="8" fillId="0" borderId="1" xfId="1" applyNumberFormat="1" applyFont="1" applyBorder="1" applyAlignment="1">
      <alignment horizontal="center" vertical="center"/>
    </xf>
    <xf numFmtId="2" fontId="8" fillId="0" borderId="1" xfId="1" applyNumberFormat="1" applyFont="1" applyBorder="1" applyAlignment="1">
      <alignment horizontal="left" vertical="top" wrapText="1"/>
    </xf>
    <xf numFmtId="49" fontId="8" fillId="0" borderId="1" xfId="1" applyNumberFormat="1" applyFont="1" applyBorder="1" applyAlignment="1">
      <alignment horizontal="left" vertical="top" wrapText="1"/>
    </xf>
    <xf numFmtId="3" fontId="8" fillId="6" borderId="1" xfId="1" applyNumberFormat="1" applyFont="1" applyFill="1" applyBorder="1" applyAlignment="1">
      <alignment horizontal="center" vertical="center" wrapText="1"/>
    </xf>
    <xf numFmtId="4" fontId="8" fillId="0" borderId="1" xfId="1" applyNumberFormat="1" applyFont="1" applyBorder="1" applyAlignment="1">
      <alignment horizontal="center" vertical="center"/>
    </xf>
    <xf numFmtId="0" fontId="11" fillId="0" borderId="1" xfId="1" applyFont="1" applyBorder="1" applyAlignment="1">
      <alignment horizontal="center" vertical="center"/>
    </xf>
    <xf numFmtId="164" fontId="8" fillId="0" borderId="7" xfId="1" applyNumberFormat="1" applyFont="1" applyBorder="1" applyAlignment="1">
      <alignment horizontal="center" vertical="center" wrapText="1"/>
    </xf>
    <xf numFmtId="0" fontId="10" fillId="0" borderId="1" xfId="1" applyFont="1" applyBorder="1" applyAlignment="1">
      <alignment vertical="top" wrapText="1"/>
    </xf>
    <xf numFmtId="4" fontId="8" fillId="0" borderId="1" xfId="1" applyNumberFormat="1" applyFont="1" applyBorder="1" applyAlignment="1">
      <alignment horizontal="center" vertical="center" wrapText="1"/>
    </xf>
    <xf numFmtId="0" fontId="5" fillId="5" borderId="10" xfId="0" applyFont="1" applyFill="1" applyBorder="1" applyAlignment="1" applyProtection="1">
      <alignment horizontal="left"/>
      <protection locked="0"/>
    </xf>
    <xf numFmtId="2" fontId="5" fillId="5" borderId="11" xfId="0" applyNumberFormat="1" applyFont="1" applyFill="1" applyBorder="1" applyAlignment="1" applyProtection="1">
      <alignment horizontal="center"/>
      <protection locked="0"/>
    </xf>
    <xf numFmtId="49" fontId="8" fillId="0" borderId="6" xfId="1" applyNumberFormat="1" applyFont="1" applyBorder="1" applyAlignment="1">
      <alignment horizontal="center" vertical="center"/>
    </xf>
    <xf numFmtId="0" fontId="8" fillId="0" borderId="6" xfId="1" applyFont="1" applyBorder="1" applyAlignment="1">
      <alignment horizontal="center" vertical="center" wrapText="1"/>
    </xf>
    <xf numFmtId="0" fontId="8" fillId="0" borderId="3" xfId="1" applyFont="1" applyBorder="1" applyAlignment="1">
      <alignment vertical="top" wrapText="1"/>
    </xf>
    <xf numFmtId="0" fontId="10" fillId="0" borderId="6" xfId="1" applyFont="1" applyBorder="1" applyAlignment="1">
      <alignment horizontal="center" vertical="center"/>
    </xf>
    <xf numFmtId="0" fontId="8" fillId="0" borderId="6" xfId="1" applyFont="1" applyBorder="1" applyAlignment="1">
      <alignment horizontal="center" vertical="center"/>
    </xf>
    <xf numFmtId="0" fontId="8" fillId="0" borderId="1" xfId="1" applyFont="1" applyBorder="1" applyAlignment="1">
      <alignment horizontal="left" vertical="center" wrapText="1"/>
    </xf>
    <xf numFmtId="3" fontId="8" fillId="0" borderId="1" xfId="1" applyNumberFormat="1" applyFont="1" applyBorder="1" applyAlignment="1">
      <alignment horizontal="right" vertical="center"/>
    </xf>
    <xf numFmtId="4" fontId="8" fillId="0" borderId="1" xfId="1" applyNumberFormat="1" applyFont="1" applyBorder="1" applyAlignment="1">
      <alignment horizontal="right" vertical="center"/>
    </xf>
    <xf numFmtId="4" fontId="4" fillId="0" borderId="0" xfId="0" applyNumberFormat="1" applyFont="1"/>
    <xf numFmtId="0" fontId="8" fillId="7" borderId="6" xfId="0" applyFont="1" applyFill="1" applyBorder="1" applyAlignment="1">
      <alignment horizontal="center" vertical="center" wrapText="1"/>
    </xf>
    <xf numFmtId="2" fontId="8" fillId="0" borderId="6" xfId="1" applyNumberFormat="1" applyFont="1" applyBorder="1" applyAlignment="1">
      <alignment horizontal="center" vertical="center"/>
    </xf>
    <xf numFmtId="2" fontId="8" fillId="0" borderId="1" xfId="1" applyNumberFormat="1" applyFont="1" applyBorder="1" applyAlignment="1">
      <alignment horizontal="center" vertical="center"/>
    </xf>
    <xf numFmtId="0" fontId="14" fillId="0" borderId="1" xfId="1" applyFont="1" applyBorder="1" applyAlignment="1">
      <alignment horizontal="center" vertical="center"/>
    </xf>
    <xf numFmtId="0" fontId="8" fillId="0" borderId="3" xfId="0" applyFont="1" applyBorder="1" applyAlignment="1">
      <alignment horizontal="left" vertical="top" wrapText="1"/>
    </xf>
    <xf numFmtId="4" fontId="8" fillId="0" borderId="3" xfId="0" applyNumberFormat="1" applyFont="1" applyBorder="1" applyAlignment="1">
      <alignment horizontal="center" vertical="center"/>
    </xf>
    <xf numFmtId="3" fontId="8" fillId="0" borderId="3" xfId="0" applyNumberFormat="1" applyFont="1" applyBorder="1" applyAlignment="1">
      <alignment horizontal="center" vertical="center"/>
    </xf>
    <xf numFmtId="0" fontId="8" fillId="0" borderId="1" xfId="0" applyFont="1" applyBorder="1" applyAlignment="1">
      <alignment horizontal="left" vertical="top" wrapText="1"/>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left" vertical="center" wrapText="1"/>
    </xf>
    <xf numFmtId="2"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0" fontId="8" fillId="0" borderId="2" xfId="0" applyFont="1" applyBorder="1" applyAlignment="1">
      <alignment horizontal="center" vertical="center"/>
    </xf>
    <xf numFmtId="0" fontId="8" fillId="0" borderId="1" xfId="0" applyFont="1" applyBorder="1" applyAlignment="1">
      <alignment horizontal="left" vertical="center" wrapText="1"/>
    </xf>
    <xf numFmtId="3" fontId="8" fillId="0" borderId="1" xfId="0" applyNumberFormat="1" applyFont="1" applyBorder="1" applyAlignment="1">
      <alignment horizontal="center" vertical="center"/>
    </xf>
    <xf numFmtId="0" fontId="8" fillId="0" borderId="4" xfId="0" applyFont="1" applyBorder="1" applyAlignment="1">
      <alignment horizontal="center" vertical="center"/>
    </xf>
    <xf numFmtId="0" fontId="0" fillId="0" borderId="0" xfId="0" applyBorder="1"/>
    <xf numFmtId="0" fontId="16" fillId="0" borderId="0" xfId="0" applyFont="1" applyBorder="1"/>
    <xf numFmtId="0" fontId="8" fillId="0" borderId="1" xfId="0" applyFont="1" applyBorder="1" applyAlignment="1">
      <alignment horizontal="left" wrapText="1"/>
    </xf>
    <xf numFmtId="4" fontId="8" fillId="0" borderId="1" xfId="0" applyNumberFormat="1" applyFont="1" applyBorder="1" applyAlignment="1">
      <alignment vertical="center"/>
    </xf>
    <xf numFmtId="0" fontId="0" fillId="0" borderId="0" xfId="0" applyBorder="1"/>
    <xf numFmtId="0" fontId="8" fillId="0" borderId="1" xfId="0" applyFont="1" applyBorder="1" applyAlignment="1">
      <alignment wrapText="1"/>
    </xf>
    <xf numFmtId="0" fontId="8" fillId="0" borderId="1" xfId="0" applyFont="1" applyBorder="1" applyAlignment="1">
      <alignment vertical="top" wrapText="1"/>
    </xf>
    <xf numFmtId="0" fontId="5" fillId="2" borderId="12" xfId="0" applyFont="1" applyFill="1" applyBorder="1" applyAlignment="1" applyProtection="1">
      <alignment horizontal="center" vertical="center" wrapText="1"/>
      <protection locked="0"/>
    </xf>
    <xf numFmtId="49" fontId="5" fillId="2" borderId="13" xfId="0" applyNumberFormat="1" applyFont="1" applyFill="1" applyBorder="1" applyAlignment="1" applyProtection="1">
      <alignment horizontal="center" vertical="center" wrapText="1"/>
      <protection locked="0"/>
    </xf>
    <xf numFmtId="49" fontId="5" fillId="2" borderId="20" xfId="0" applyNumberFormat="1" applyFont="1" applyFill="1" applyBorder="1" applyAlignment="1" applyProtection="1">
      <alignment horizontal="center" vertical="center" wrapText="1"/>
      <protection locked="0"/>
    </xf>
    <xf numFmtId="0" fontId="5" fillId="2" borderId="21" xfId="0" applyFont="1" applyFill="1" applyBorder="1" applyAlignment="1" applyProtection="1">
      <alignment horizontal="center" vertical="center" wrapText="1"/>
      <protection locked="0"/>
    </xf>
    <xf numFmtId="0" fontId="8" fillId="7" borderId="22" xfId="0" applyFont="1" applyFill="1" applyBorder="1" applyAlignment="1">
      <alignment horizontal="center" vertical="center" wrapText="1"/>
    </xf>
    <xf numFmtId="0" fontId="10" fillId="7" borderId="23" xfId="0" applyFont="1" applyFill="1" applyBorder="1" applyAlignment="1">
      <alignment horizontal="left" vertical="center" wrapText="1"/>
    </xf>
    <xf numFmtId="0" fontId="10" fillId="7" borderId="24" xfId="0" applyFont="1" applyFill="1" applyBorder="1" applyAlignment="1">
      <alignment horizontal="left" vertical="center" wrapText="1"/>
    </xf>
    <xf numFmtId="0" fontId="8" fillId="7" borderId="25" xfId="0" applyFont="1" applyFill="1" applyBorder="1" applyAlignment="1">
      <alignment horizontal="right" vertical="center" wrapText="1"/>
    </xf>
    <xf numFmtId="0" fontId="8" fillId="0" borderId="22" xfId="0" applyFont="1" applyBorder="1" applyAlignment="1">
      <alignment horizontal="center" vertical="center" wrapText="1"/>
    </xf>
    <xf numFmtId="0" fontId="8" fillId="0" borderId="23" xfId="0" applyFont="1" applyBorder="1" applyAlignment="1">
      <alignment horizontal="left" vertical="center" wrapText="1"/>
    </xf>
    <xf numFmtId="2" fontId="8" fillId="0" borderId="24" xfId="0" applyNumberFormat="1" applyFont="1" applyBorder="1" applyAlignment="1">
      <alignment horizontal="right" vertical="center" wrapText="1"/>
    </xf>
    <xf numFmtId="4" fontId="8" fillId="0" borderId="24" xfId="0" applyNumberFormat="1" applyFont="1" applyBorder="1" applyAlignment="1">
      <alignment horizontal="right" vertical="center" wrapText="1"/>
    </xf>
    <xf numFmtId="4" fontId="8" fillId="0" borderId="25" xfId="0" applyNumberFormat="1" applyFont="1" applyBorder="1" applyAlignment="1">
      <alignment horizontal="right" vertical="center" wrapText="1"/>
    </xf>
    <xf numFmtId="2" fontId="10" fillId="0" borderId="24" xfId="0" applyNumberFormat="1" applyFont="1" applyBorder="1" applyAlignment="1">
      <alignment horizontal="right" vertical="center" wrapText="1"/>
    </xf>
    <xf numFmtId="4" fontId="10" fillId="0" borderId="24" xfId="0" applyNumberFormat="1" applyFont="1" applyBorder="1" applyAlignment="1">
      <alignment horizontal="right" vertical="center" wrapText="1"/>
    </xf>
    <xf numFmtId="4" fontId="10" fillId="0" borderId="25" xfId="0" applyNumberFormat="1" applyFont="1" applyBorder="1" applyAlignment="1">
      <alignment horizontal="right" vertical="center" wrapText="1"/>
    </xf>
    <xf numFmtId="0" fontId="10" fillId="7" borderId="22" xfId="0" applyFont="1" applyFill="1" applyBorder="1" applyAlignment="1">
      <alignment horizontal="center" vertical="center" wrapText="1"/>
    </xf>
    <xf numFmtId="2" fontId="10" fillId="7" borderId="24" xfId="0" applyNumberFormat="1" applyFont="1" applyFill="1" applyBorder="1" applyAlignment="1">
      <alignment horizontal="right" vertical="center" wrapText="1"/>
    </xf>
    <xf numFmtId="3" fontId="8" fillId="7" borderId="25" xfId="0" applyNumberFormat="1" applyFont="1" applyFill="1" applyBorder="1" applyAlignment="1">
      <alignment horizontal="right" vertical="center" wrapText="1"/>
    </xf>
    <xf numFmtId="0" fontId="8" fillId="0" borderId="26" xfId="0" applyFont="1" applyBorder="1" applyAlignment="1">
      <alignment horizontal="center" vertical="center" wrapText="1"/>
    </xf>
    <xf numFmtId="2" fontId="8" fillId="0" borderId="28" xfId="0" applyNumberFormat="1" applyFont="1" applyBorder="1" applyAlignment="1">
      <alignment horizontal="right" vertical="center" wrapText="1"/>
    </xf>
    <xf numFmtId="2" fontId="10" fillId="0" borderId="30" xfId="0" applyNumberFormat="1" applyFont="1" applyBorder="1" applyAlignment="1">
      <alignment horizontal="right" vertical="center" wrapText="1"/>
    </xf>
    <xf numFmtId="4" fontId="10" fillId="0" borderId="30" xfId="0" applyNumberFormat="1" applyFont="1" applyBorder="1" applyAlignment="1">
      <alignment horizontal="right" vertical="center" wrapText="1"/>
    </xf>
    <xf numFmtId="0" fontId="8" fillId="0" borderId="6" xfId="1" applyFont="1" applyBorder="1" applyAlignment="1">
      <alignment horizontal="center" vertical="center"/>
    </xf>
    <xf numFmtId="0" fontId="8" fillId="0" borderId="7" xfId="1" applyFont="1" applyBorder="1" applyAlignment="1">
      <alignment horizontal="center" vertical="center"/>
    </xf>
    <xf numFmtId="0" fontId="11" fillId="0" borderId="7" xfId="1" applyFont="1" applyBorder="1" applyAlignment="1">
      <alignment horizontal="center" vertical="center"/>
    </xf>
    <xf numFmtId="0" fontId="8" fillId="0" borderId="7" xfId="1" applyFont="1" applyBorder="1" applyAlignment="1">
      <alignment horizontal="center" vertical="center" wrapText="1"/>
    </xf>
    <xf numFmtId="0" fontId="4" fillId="0" borderId="1" xfId="0" applyFont="1" applyBorder="1" applyAlignment="1">
      <alignment horizontal="center"/>
    </xf>
    <xf numFmtId="2" fontId="8" fillId="0" borderId="7" xfId="1" applyNumberFormat="1" applyFont="1" applyBorder="1" applyAlignment="1">
      <alignment horizontal="center" vertical="center" wrapText="1"/>
    </xf>
    <xf numFmtId="2" fontId="13" fillId="0" borderId="7" xfId="1" applyNumberFormat="1" applyFont="1" applyBorder="1" applyAlignment="1">
      <alignment horizontal="center" vertical="center" wrapText="1"/>
    </xf>
    <xf numFmtId="0" fontId="8" fillId="7" borderId="1" xfId="1" applyFont="1" applyFill="1" applyBorder="1" applyAlignment="1">
      <alignment horizontal="left" vertical="center" wrapText="1"/>
    </xf>
    <xf numFmtId="0" fontId="5" fillId="5" borderId="10" xfId="0" applyFont="1" applyFill="1" applyBorder="1" applyAlignment="1" applyProtection="1">
      <alignment horizontal="left"/>
      <protection locked="0"/>
    </xf>
    <xf numFmtId="0" fontId="8" fillId="0" borderId="1" xfId="1" applyFont="1" applyBorder="1" applyAlignment="1">
      <alignment horizontal="center" vertical="center" wrapText="1"/>
    </xf>
    <xf numFmtId="0" fontId="8" fillId="0" borderId="1" xfId="1" applyFont="1" applyBorder="1" applyAlignment="1">
      <alignment horizontal="center" vertical="center"/>
    </xf>
    <xf numFmtId="0" fontId="8" fillId="0" borderId="1" xfId="0" applyFont="1" applyBorder="1" applyAlignment="1">
      <alignment horizontal="center" vertical="center"/>
    </xf>
    <xf numFmtId="0" fontId="10" fillId="0" borderId="19" xfId="0" applyFont="1" applyBorder="1" applyAlignment="1">
      <alignment horizontal="left" wrapText="1"/>
    </xf>
    <xf numFmtId="0" fontId="10" fillId="0" borderId="22" xfId="0" applyFont="1" applyBorder="1" applyAlignment="1">
      <alignment horizontal="center" vertical="center" wrapText="1"/>
    </xf>
    <xf numFmtId="0" fontId="10" fillId="0" borderId="29" xfId="0" applyFont="1" applyBorder="1" applyAlignment="1">
      <alignment horizontal="center" vertical="center" wrapText="1"/>
    </xf>
    <xf numFmtId="4" fontId="10" fillId="0" borderId="32" xfId="0" applyNumberFormat="1" applyFont="1" applyBorder="1" applyAlignment="1">
      <alignment horizontal="right" vertical="center" wrapText="1"/>
    </xf>
    <xf numFmtId="0" fontId="8" fillId="0" borderId="27" xfId="0" applyFont="1" applyBorder="1" applyAlignment="1">
      <alignment horizontal="left" vertical="center" wrapText="1"/>
    </xf>
    <xf numFmtId="0" fontId="8" fillId="0" borderId="3" xfId="0" applyFont="1" applyBorder="1" applyAlignment="1">
      <alignment horizontal="left" vertical="center" wrapText="1"/>
    </xf>
    <xf numFmtId="0" fontId="17" fillId="0" borderId="1" xfId="5" applyFont="1" applyBorder="1" applyAlignment="1">
      <alignment horizontal="left" vertical="top" wrapText="1"/>
    </xf>
    <xf numFmtId="0" fontId="20" fillId="0" borderId="1" xfId="0" applyFont="1" applyBorder="1"/>
    <xf numFmtId="4" fontId="8" fillId="0" borderId="1" xfId="5" applyNumberFormat="1" applyFont="1" applyBorder="1" applyAlignment="1">
      <alignment horizontal="center" vertical="center"/>
    </xf>
    <xf numFmtId="0" fontId="17" fillId="0" borderId="1" xfId="5" applyFont="1" applyBorder="1" applyAlignment="1">
      <alignment horizontal="center" vertical="center"/>
    </xf>
    <xf numFmtId="3" fontId="17" fillId="0" borderId="1" xfId="5" applyNumberFormat="1" applyFont="1" applyBorder="1" applyAlignment="1">
      <alignment horizontal="center" vertical="center"/>
    </xf>
    <xf numFmtId="4" fontId="17" fillId="0" borderId="1" xfId="0" applyNumberFormat="1" applyFont="1" applyBorder="1" applyAlignment="1">
      <alignment horizontal="center" vertical="center"/>
    </xf>
    <xf numFmtId="0" fontId="8" fillId="0" borderId="1" xfId="5" applyFont="1" applyBorder="1" applyAlignment="1">
      <alignment horizontal="left" vertical="top" wrapText="1"/>
    </xf>
    <xf numFmtId="0" fontId="8" fillId="0" borderId="1" xfId="5" applyFont="1" applyBorder="1" applyAlignment="1">
      <alignment wrapText="1"/>
    </xf>
    <xf numFmtId="3" fontId="8" fillId="0" borderId="2" xfId="0" applyNumberFormat="1" applyFont="1" applyBorder="1" applyAlignment="1">
      <alignment horizontal="center" vertical="center"/>
    </xf>
    <xf numFmtId="0" fontId="8" fillId="0" borderId="4" xfId="0" applyFont="1" applyBorder="1" applyAlignment="1">
      <alignment horizontal="left" vertical="center" wrapText="1"/>
    </xf>
    <xf numFmtId="2" fontId="8" fillId="0" borderId="3" xfId="0" applyNumberFormat="1" applyFont="1" applyBorder="1" applyAlignment="1">
      <alignment horizontal="center" vertical="center"/>
    </xf>
    <xf numFmtId="0" fontId="8" fillId="0" borderId="5" xfId="0" applyFont="1" applyBorder="1" applyAlignment="1">
      <alignment horizontal="center" vertical="center"/>
    </xf>
    <xf numFmtId="0" fontId="8" fillId="0" borderId="5" xfId="5" applyFont="1" applyBorder="1" applyAlignment="1">
      <alignment horizontal="left" vertical="center" wrapText="1"/>
    </xf>
    <xf numFmtId="4" fontId="8" fillId="0" borderId="5" xfId="0" applyNumberFormat="1" applyFont="1" applyBorder="1" applyAlignment="1">
      <alignment horizontal="center" vertical="center"/>
    </xf>
    <xf numFmtId="3" fontId="8" fillId="0" borderId="5" xfId="0" applyNumberFormat="1" applyFont="1" applyBorder="1" applyAlignment="1">
      <alignment horizontal="center" vertical="center"/>
    </xf>
    <xf numFmtId="0" fontId="8" fillId="0" borderId="33" xfId="5" applyFont="1" applyBorder="1" applyAlignment="1">
      <alignment horizontal="left" vertical="center" wrapText="1"/>
    </xf>
    <xf numFmtId="0" fontId="8" fillId="0" borderId="16" xfId="0" applyFont="1" applyBorder="1" applyAlignment="1">
      <alignment horizontal="center" vertical="center"/>
    </xf>
    <xf numFmtId="4" fontId="8" fillId="0" borderId="16" xfId="0" applyNumberFormat="1" applyFont="1" applyBorder="1" applyAlignment="1">
      <alignment horizontal="center" vertical="center"/>
    </xf>
    <xf numFmtId="0" fontId="8" fillId="0" borderId="1" xfId="5" applyFont="1" applyBorder="1" applyAlignment="1">
      <alignment horizontal="left" vertical="center" wrapText="1"/>
    </xf>
    <xf numFmtId="0" fontId="8" fillId="0" borderId="2" xfId="5" applyFont="1" applyBorder="1" applyAlignment="1">
      <alignment horizontal="left" vertical="top" wrapText="1"/>
    </xf>
    <xf numFmtId="4" fontId="8" fillId="0" borderId="4" xfId="0" applyNumberFormat="1" applyFont="1" applyBorder="1" applyAlignment="1">
      <alignment horizontal="center" vertical="center"/>
    </xf>
    <xf numFmtId="2" fontId="10" fillId="5" borderId="11" xfId="0" applyNumberFormat="1" applyFont="1" applyFill="1" applyBorder="1" applyAlignment="1" applyProtection="1">
      <alignment horizontal="center"/>
      <protection locked="0"/>
    </xf>
    <xf numFmtId="0" fontId="21" fillId="0" borderId="2" xfId="5" applyFont="1" applyBorder="1" applyAlignment="1">
      <alignment horizontal="left" vertical="top" wrapText="1"/>
    </xf>
    <xf numFmtId="0" fontId="21" fillId="0" borderId="4" xfId="5" applyFont="1" applyBorder="1" applyAlignment="1">
      <alignment vertical="center" wrapText="1"/>
    </xf>
    <xf numFmtId="0" fontId="21" fillId="0" borderId="3" xfId="5" applyFont="1" applyBorder="1" applyAlignment="1">
      <alignment vertical="center" wrapText="1"/>
    </xf>
    <xf numFmtId="0" fontId="21" fillId="0" borderId="2" xfId="5" applyFont="1" applyBorder="1" applyAlignment="1">
      <alignment horizontal="left" vertical="center" wrapText="1"/>
    </xf>
    <xf numFmtId="0" fontId="24" fillId="0" borderId="1" xfId="0" applyFont="1" applyBorder="1" applyAlignment="1">
      <alignment vertical="center"/>
    </xf>
    <xf numFmtId="3" fontId="8" fillId="0" borderId="1" xfId="5" applyNumberFormat="1" applyFont="1" applyBorder="1" applyAlignment="1">
      <alignment horizontal="center" vertical="center"/>
    </xf>
    <xf numFmtId="0" fontId="8" fillId="0" borderId="3" xfId="5" applyFont="1" applyBorder="1" applyAlignment="1">
      <alignment horizontal="left" vertical="center" wrapText="1"/>
    </xf>
    <xf numFmtId="0" fontId="8" fillId="0" borderId="3" xfId="1" applyFont="1" applyBorder="1" applyAlignment="1">
      <alignment horizontal="center" vertical="center"/>
    </xf>
    <xf numFmtId="0" fontId="8" fillId="0" borderId="3" xfId="0" applyFont="1" applyBorder="1"/>
    <xf numFmtId="4" fontId="8" fillId="0" borderId="3" xfId="5" applyNumberFormat="1" applyFont="1" applyBorder="1" applyAlignment="1">
      <alignment horizontal="center" vertical="center"/>
    </xf>
    <xf numFmtId="0" fontId="10" fillId="9" borderId="10" xfId="1" applyFont="1" applyFill="1" applyBorder="1" applyAlignment="1">
      <alignment horizontal="center" vertical="center"/>
    </xf>
    <xf numFmtId="0" fontId="10" fillId="8" borderId="39" xfId="1" applyFont="1" applyFill="1" applyBorder="1" applyAlignment="1">
      <alignment vertical="center" wrapText="1"/>
    </xf>
    <xf numFmtId="0" fontId="4" fillId="9" borderId="40" xfId="0" applyFont="1" applyFill="1" applyBorder="1" applyAlignment="1">
      <alignment horizontal="left"/>
    </xf>
    <xf numFmtId="0" fontId="4" fillId="9" borderId="41" xfId="0" applyFont="1" applyFill="1" applyBorder="1" applyAlignment="1">
      <alignment horizontal="left"/>
    </xf>
    <xf numFmtId="0" fontId="5" fillId="5" borderId="40" xfId="0" applyFont="1" applyFill="1" applyBorder="1" applyAlignment="1" applyProtection="1">
      <alignment horizontal="left"/>
      <protection locked="0"/>
    </xf>
    <xf numFmtId="0" fontId="5" fillId="5" borderId="43" xfId="0" applyFont="1" applyFill="1" applyBorder="1" applyAlignment="1" applyProtection="1">
      <alignment horizontal="left"/>
      <protection locked="0"/>
    </xf>
    <xf numFmtId="0" fontId="8" fillId="0" borderId="36" xfId="5" applyFont="1" applyBorder="1" applyAlignment="1">
      <alignment horizontal="left" vertical="center" wrapText="1"/>
    </xf>
    <xf numFmtId="0" fontId="1" fillId="0" borderId="36" xfId="5" applyFont="1" applyBorder="1"/>
    <xf numFmtId="0" fontId="20" fillId="0" borderId="36" xfId="0" applyFont="1" applyBorder="1"/>
    <xf numFmtId="3" fontId="19" fillId="0" borderId="36" xfId="5" applyNumberFormat="1" applyFont="1" applyBorder="1" applyAlignment="1">
      <alignment horizontal="right"/>
    </xf>
    <xf numFmtId="0" fontId="8" fillId="0" borderId="37" xfId="5" applyFont="1" applyBorder="1" applyAlignment="1">
      <alignment horizontal="left" vertical="center" wrapText="1"/>
    </xf>
    <xf numFmtId="0" fontId="8" fillId="0" borderId="37" xfId="1" applyFont="1" applyBorder="1" applyAlignment="1">
      <alignment horizontal="center" vertical="center"/>
    </xf>
    <xf numFmtId="0" fontId="20" fillId="0" borderId="37" xfId="0" applyFont="1" applyBorder="1"/>
    <xf numFmtId="4" fontId="8" fillId="0" borderId="37" xfId="5" applyNumberFormat="1" applyFont="1" applyBorder="1" applyAlignment="1">
      <alignment horizontal="center" vertical="center"/>
    </xf>
    <xf numFmtId="0" fontId="8" fillId="0" borderId="42" xfId="5" applyFont="1" applyBorder="1" applyAlignment="1">
      <alignment horizontal="left" vertical="center" wrapText="1"/>
    </xf>
    <xf numFmtId="0" fontId="8" fillId="0" borderId="42" xfId="1" applyFont="1" applyBorder="1" applyAlignment="1">
      <alignment horizontal="center" vertical="center"/>
    </xf>
    <xf numFmtId="0" fontId="20" fillId="0" borderId="42" xfId="0" applyFont="1" applyBorder="1"/>
    <xf numFmtId="4" fontId="8" fillId="0" borderId="42" xfId="5" applyNumberFormat="1" applyFont="1" applyBorder="1" applyAlignment="1">
      <alignment horizontal="center" vertical="center"/>
    </xf>
    <xf numFmtId="0" fontId="17" fillId="0" borderId="1" xfId="0" applyFont="1" applyBorder="1" applyAlignment="1">
      <alignment horizontal="left" vertical="center" wrapText="1"/>
    </xf>
    <xf numFmtId="3" fontId="17" fillId="0" borderId="1" xfId="0" applyNumberFormat="1" applyFont="1" applyBorder="1" applyAlignment="1">
      <alignment horizontal="center" vertical="center"/>
    </xf>
    <xf numFmtId="0" fontId="8" fillId="0" borderId="3" xfId="0" applyFont="1" applyBorder="1" applyAlignment="1">
      <alignment wrapText="1"/>
    </xf>
    <xf numFmtId="0" fontId="10" fillId="9" borderId="10" xfId="0" applyFont="1" applyFill="1" applyBorder="1" applyAlignment="1">
      <alignment horizontal="left" vertical="center"/>
    </xf>
    <xf numFmtId="0" fontId="10" fillId="9" borderId="39" xfId="0" applyFont="1" applyFill="1" applyBorder="1" applyAlignment="1">
      <alignment horizontal="left" vertical="center"/>
    </xf>
    <xf numFmtId="0" fontId="10" fillId="9" borderId="11" xfId="0" applyFont="1" applyFill="1" applyBorder="1" applyAlignment="1">
      <alignment horizontal="left" vertical="center"/>
    </xf>
    <xf numFmtId="0" fontId="17" fillId="0" borderId="3" xfId="0" applyFont="1" applyBorder="1" applyAlignment="1">
      <alignment horizontal="left" vertical="top" wrapText="1"/>
    </xf>
    <xf numFmtId="0" fontId="10" fillId="7" borderId="10" xfId="0" applyFont="1" applyFill="1" applyBorder="1" applyAlignment="1">
      <alignment horizontal="left" vertical="center" wrapText="1"/>
    </xf>
    <xf numFmtId="0" fontId="10" fillId="7" borderId="39" xfId="0" applyFont="1" applyFill="1" applyBorder="1" applyAlignment="1">
      <alignment horizontal="left" vertical="center" wrapText="1"/>
    </xf>
    <xf numFmtId="0" fontId="10" fillId="7" borderId="11" xfId="0" applyFont="1" applyFill="1" applyBorder="1" applyAlignment="1">
      <alignment horizontal="left" vertical="center" wrapText="1"/>
    </xf>
    <xf numFmtId="0" fontId="10" fillId="7" borderId="10" xfId="0" applyFont="1" applyFill="1" applyBorder="1" applyAlignment="1">
      <alignment horizontal="left" vertical="center"/>
    </xf>
    <xf numFmtId="0" fontId="10" fillId="7" borderId="39" xfId="0" applyFont="1" applyFill="1" applyBorder="1" applyAlignment="1">
      <alignment horizontal="left" vertical="center"/>
    </xf>
    <xf numFmtId="0" fontId="10" fillId="7" borderId="11" xfId="0" applyFont="1" applyFill="1" applyBorder="1" applyAlignment="1">
      <alignment horizontal="left" vertical="center"/>
    </xf>
    <xf numFmtId="0" fontId="17" fillId="0" borderId="3" xfId="0" applyFont="1" applyBorder="1" applyAlignment="1">
      <alignment wrapText="1"/>
    </xf>
    <xf numFmtId="0" fontId="5" fillId="7" borderId="10" xfId="0" applyFont="1" applyFill="1" applyBorder="1" applyAlignment="1">
      <alignment horizontal="left" vertical="top"/>
    </xf>
    <xf numFmtId="0" fontId="5" fillId="7" borderId="39" xfId="0" applyFont="1" applyFill="1" applyBorder="1" applyAlignment="1">
      <alignment horizontal="left" vertical="top"/>
    </xf>
    <xf numFmtId="0" fontId="5" fillId="7" borderId="11" xfId="0" applyFont="1" applyFill="1" applyBorder="1" applyAlignment="1">
      <alignment horizontal="left" vertical="top"/>
    </xf>
    <xf numFmtId="0" fontId="10" fillId="7" borderId="10" xfId="0" applyFont="1" applyFill="1" applyBorder="1" applyAlignment="1">
      <alignment horizontal="left"/>
    </xf>
    <xf numFmtId="0" fontId="10" fillId="7" borderId="39" xfId="0" applyFont="1" applyFill="1" applyBorder="1" applyAlignment="1">
      <alignment horizontal="left"/>
    </xf>
    <xf numFmtId="0" fontId="10" fillId="7" borderId="11" xfId="0" applyFont="1" applyFill="1" applyBorder="1" applyAlignment="1">
      <alignment horizontal="left"/>
    </xf>
    <xf numFmtId="0" fontId="17" fillId="0" borderId="18" xfId="1" applyFont="1" applyBorder="1" applyAlignment="1">
      <alignment wrapText="1"/>
    </xf>
    <xf numFmtId="0" fontId="17" fillId="0" borderId="18" xfId="1" applyFont="1" applyBorder="1" applyAlignment="1">
      <alignment horizontal="center" vertical="center"/>
    </xf>
    <xf numFmtId="0" fontId="5" fillId="3" borderId="10" xfId="0" applyFont="1" applyFill="1" applyBorder="1" applyAlignment="1">
      <alignment horizontal="left" wrapText="1"/>
    </xf>
    <xf numFmtId="0" fontId="5" fillId="3" borderId="39" xfId="0" applyFont="1" applyFill="1" applyBorder="1" applyAlignment="1">
      <alignment horizontal="left" wrapText="1"/>
    </xf>
    <xf numFmtId="0" fontId="5" fillId="3" borderId="11" xfId="0" applyFont="1" applyFill="1" applyBorder="1" applyAlignment="1">
      <alignment horizontal="left" wrapText="1"/>
    </xf>
    <xf numFmtId="0" fontId="5" fillId="0" borderId="3" xfId="0" applyFont="1" applyBorder="1" applyAlignment="1">
      <alignment horizontal="center"/>
    </xf>
    <xf numFmtId="0" fontId="5" fillId="0" borderId="4" xfId="0" applyFont="1" applyBorder="1" applyAlignment="1">
      <alignment horizontal="center"/>
    </xf>
    <xf numFmtId="0" fontId="5" fillId="2" borderId="10" xfId="0" applyFont="1" applyFill="1" applyBorder="1" applyAlignment="1">
      <alignment horizontal="center" vertical="center" wrapText="1"/>
    </xf>
    <xf numFmtId="0" fontId="5" fillId="2" borderId="39"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4" borderId="4" xfId="0" applyFont="1" applyFill="1" applyBorder="1" applyAlignment="1">
      <alignment horizontal="left" wrapText="1"/>
    </xf>
    <xf numFmtId="49" fontId="4" fillId="0" borderId="3" xfId="0" applyNumberFormat="1" applyFont="1" applyBorder="1" applyAlignment="1">
      <alignment horizontal="left" vertical="top" wrapText="1"/>
    </xf>
    <xf numFmtId="2" fontId="8" fillId="0" borderId="3" xfId="0" applyNumberFormat="1" applyFont="1" applyBorder="1" applyAlignment="1">
      <alignment horizontal="center" vertical="center" wrapText="1"/>
    </xf>
    <xf numFmtId="0" fontId="5" fillId="4" borderId="10" xfId="0" applyFont="1" applyFill="1" applyBorder="1" applyAlignment="1">
      <alignment horizontal="left" wrapText="1"/>
    </xf>
    <xf numFmtId="0" fontId="5" fillId="4" borderId="39" xfId="0" applyFont="1" applyFill="1" applyBorder="1" applyAlignment="1">
      <alignment horizontal="left" wrapText="1"/>
    </xf>
    <xf numFmtId="0" fontId="5" fillId="4" borderId="11" xfId="0" applyFont="1" applyFill="1" applyBorder="1" applyAlignment="1">
      <alignment horizontal="left" wrapText="1"/>
    </xf>
    <xf numFmtId="2" fontId="4" fillId="0" borderId="2" xfId="0" applyNumberFormat="1" applyFont="1" applyBorder="1" applyAlignment="1">
      <alignment horizontal="center" vertical="center" wrapText="1"/>
    </xf>
    <xf numFmtId="0" fontId="5" fillId="4" borderId="3" xfId="0" applyFont="1" applyFill="1" applyBorder="1" applyAlignment="1" applyProtection="1">
      <alignment horizontal="left" wrapText="1"/>
      <protection locked="0"/>
    </xf>
    <xf numFmtId="0" fontId="5" fillId="5" borderId="10" xfId="0" applyFont="1" applyFill="1" applyBorder="1" applyAlignment="1" applyProtection="1">
      <alignment horizontal="left"/>
    </xf>
    <xf numFmtId="0" fontId="5" fillId="5" borderId="39" xfId="0" applyFont="1" applyFill="1" applyBorder="1" applyAlignment="1" applyProtection="1">
      <alignment horizontal="left"/>
    </xf>
    <xf numFmtId="2" fontId="5" fillId="5" borderId="11" xfId="0" applyNumberFormat="1" applyFont="1" applyFill="1" applyBorder="1" applyAlignment="1" applyProtection="1">
      <alignment horizontal="center" vertical="center"/>
    </xf>
    <xf numFmtId="0" fontId="4" fillId="0" borderId="2" xfId="0" applyFont="1" applyBorder="1" applyAlignment="1" applyProtection="1">
      <alignment horizontal="left" vertical="top" wrapText="1"/>
    </xf>
    <xf numFmtId="0" fontId="4" fillId="0" borderId="44" xfId="0" applyFont="1" applyBorder="1" applyAlignment="1" applyProtection="1">
      <alignment horizontal="center" vertical="center"/>
    </xf>
    <xf numFmtId="0" fontId="5" fillId="4" borderId="4" xfId="0" applyFont="1" applyFill="1" applyBorder="1" applyAlignment="1" applyProtection="1">
      <alignment horizontal="left" wrapText="1"/>
      <protection locked="0"/>
    </xf>
    <xf numFmtId="0" fontId="5" fillId="4" borderId="10" xfId="0" applyFont="1" applyFill="1" applyBorder="1" applyAlignment="1">
      <alignment horizontal="left" vertical="top" wrapText="1"/>
    </xf>
    <xf numFmtId="0" fontId="5" fillId="4" borderId="39" xfId="0" applyFont="1" applyFill="1" applyBorder="1" applyAlignment="1">
      <alignment horizontal="left" vertical="top" wrapText="1"/>
    </xf>
    <xf numFmtId="0" fontId="5" fillId="4" borderId="11" xfId="0" applyFont="1" applyFill="1" applyBorder="1" applyAlignment="1">
      <alignment horizontal="left" vertical="top" wrapText="1"/>
    </xf>
    <xf numFmtId="0" fontId="4" fillId="0" borderId="4" xfId="0" applyFont="1" applyBorder="1" applyAlignment="1" applyProtection="1">
      <alignment horizontal="left" vertical="top" wrapText="1"/>
      <protection locked="0"/>
    </xf>
    <xf numFmtId="0" fontId="4" fillId="0" borderId="45" xfId="0" applyFont="1" applyBorder="1" applyAlignment="1" applyProtection="1">
      <alignment horizontal="center" vertical="center"/>
      <protection locked="0"/>
    </xf>
    <xf numFmtId="0" fontId="5" fillId="4" borderId="10" xfId="0" applyFont="1" applyFill="1" applyBorder="1" applyAlignment="1" applyProtection="1">
      <alignment horizontal="left" wrapText="1"/>
      <protection locked="0"/>
    </xf>
    <xf numFmtId="0" fontId="5" fillId="4" borderId="39" xfId="0" applyFont="1" applyFill="1" applyBorder="1" applyAlignment="1" applyProtection="1">
      <alignment horizontal="left" wrapText="1"/>
      <protection locked="0"/>
    </xf>
    <xf numFmtId="0" fontId="5" fillId="4" borderId="11" xfId="0" applyFont="1" applyFill="1" applyBorder="1" applyAlignment="1" applyProtection="1">
      <alignment horizontal="left" wrapText="1"/>
      <protection locked="0"/>
    </xf>
    <xf numFmtId="2" fontId="4" fillId="0" borderId="4" xfId="0" applyNumberFormat="1" applyFont="1" applyBorder="1" applyAlignment="1">
      <alignment horizontal="center" vertical="center" wrapText="1"/>
    </xf>
    <xf numFmtId="0" fontId="5" fillId="4" borderId="3" xfId="0" applyFont="1" applyFill="1" applyBorder="1" applyAlignment="1" applyProtection="1">
      <alignment horizontal="left"/>
      <protection locked="0"/>
    </xf>
    <xf numFmtId="0" fontId="4" fillId="0" borderId="5" xfId="0" applyFont="1" applyBorder="1" applyAlignment="1" applyProtection="1">
      <alignment horizontal="left" vertical="top" wrapText="1"/>
      <protection locked="0"/>
    </xf>
    <xf numFmtId="0" fontId="5" fillId="4" borderId="10" xfId="0" applyFont="1" applyFill="1" applyBorder="1" applyAlignment="1" applyProtection="1">
      <alignment horizontal="left"/>
      <protection locked="0"/>
    </xf>
    <xf numFmtId="0" fontId="5" fillId="4" borderId="39" xfId="0" applyFont="1" applyFill="1" applyBorder="1" applyAlignment="1" applyProtection="1">
      <alignment horizontal="left"/>
      <protection locked="0"/>
    </xf>
    <xf numFmtId="0" fontId="5" fillId="4" borderId="11" xfId="0" applyFont="1" applyFill="1" applyBorder="1" applyAlignment="1" applyProtection="1">
      <alignment horizontal="left"/>
      <protection locked="0"/>
    </xf>
    <xf numFmtId="0" fontId="8" fillId="0" borderId="46" xfId="0" applyFont="1" applyBorder="1" applyAlignment="1">
      <alignment horizontal="center" vertical="center"/>
    </xf>
    <xf numFmtId="0" fontId="8" fillId="0" borderId="35" xfId="0" applyFont="1" applyBorder="1" applyAlignment="1">
      <alignment horizontal="center" vertical="center"/>
    </xf>
    <xf numFmtId="0" fontId="8" fillId="0" borderId="4" xfId="0" applyFont="1" applyBorder="1" applyAlignment="1">
      <alignment horizontal="left" vertical="top" wrapText="1"/>
    </xf>
    <xf numFmtId="0" fontId="10" fillId="4" borderId="10" xfId="0" applyFont="1" applyFill="1" applyBorder="1" applyAlignment="1">
      <alignment horizontal="left" vertical="top" wrapText="1"/>
    </xf>
    <xf numFmtId="0" fontId="10" fillId="4" borderId="31" xfId="0" applyFont="1" applyFill="1" applyBorder="1" applyAlignment="1">
      <alignment horizontal="left" vertical="top" wrapText="1"/>
    </xf>
    <xf numFmtId="0" fontId="8" fillId="0" borderId="46" xfId="0" applyFont="1" applyBorder="1" applyAlignment="1">
      <alignment horizontal="center" vertical="center" wrapText="1"/>
    </xf>
    <xf numFmtId="0" fontId="10" fillId="0" borderId="3" xfId="0" applyFont="1" applyBorder="1" applyAlignment="1">
      <alignment horizontal="left" vertical="top" wrapText="1"/>
    </xf>
    <xf numFmtId="49" fontId="8" fillId="0" borderId="9" xfId="0" applyNumberFormat="1" applyFont="1" applyBorder="1" applyAlignment="1">
      <alignment horizontal="center" vertical="center"/>
    </xf>
    <xf numFmtId="0" fontId="8" fillId="0" borderId="2" xfId="0" applyFont="1" applyBorder="1" applyAlignment="1">
      <alignment vertical="top" wrapText="1"/>
    </xf>
    <xf numFmtId="0" fontId="8" fillId="0" borderId="3" xfId="0" applyFont="1" applyBorder="1" applyAlignment="1" applyProtection="1">
      <alignment vertical="center" wrapText="1"/>
    </xf>
    <xf numFmtId="3" fontId="8" fillId="0" borderId="3" xfId="1" applyNumberFormat="1" applyFont="1" applyBorder="1" applyAlignment="1">
      <alignment horizontal="center" vertical="center"/>
    </xf>
    <xf numFmtId="0" fontId="10" fillId="4" borderId="10" xfId="0" applyFont="1" applyFill="1" applyBorder="1" applyAlignment="1">
      <alignment horizontal="left" vertical="center" wrapText="1"/>
    </xf>
    <xf numFmtId="0" fontId="10" fillId="4" borderId="31" xfId="0" applyFont="1" applyFill="1" applyBorder="1" applyAlignment="1">
      <alignment horizontal="left" vertical="center" wrapText="1"/>
    </xf>
    <xf numFmtId="0" fontId="8" fillId="0" borderId="9" xfId="0" applyFont="1" applyBorder="1" applyAlignment="1">
      <alignment horizontal="center" vertical="center"/>
    </xf>
    <xf numFmtId="0" fontId="8" fillId="0" borderId="2" xfId="1" applyFont="1" applyBorder="1" applyAlignment="1">
      <alignment horizontal="center" vertical="center" wrapText="1"/>
    </xf>
    <xf numFmtId="3" fontId="8" fillId="0" borderId="2" xfId="1" applyNumberFormat="1" applyFont="1" applyBorder="1" applyAlignment="1">
      <alignment horizontal="center" vertical="center"/>
    </xf>
    <xf numFmtId="0" fontId="17" fillId="4" borderId="46" xfId="0" applyFont="1" applyFill="1" applyBorder="1" applyAlignment="1">
      <alignment horizontal="left" vertical="center" wrapText="1"/>
    </xf>
    <xf numFmtId="0" fontId="8" fillId="0" borderId="3" xfId="0" applyFont="1" applyBorder="1" applyAlignment="1">
      <alignment vertical="top" wrapText="1"/>
    </xf>
    <xf numFmtId="0" fontId="10" fillId="0" borderId="2" xfId="2" applyFont="1" applyBorder="1" applyAlignment="1">
      <alignment vertical="center" wrapText="1"/>
    </xf>
    <xf numFmtId="0" fontId="12" fillId="0" borderId="2" xfId="1" applyFont="1" applyBorder="1" applyAlignment="1">
      <alignment horizontal="center" vertical="center" wrapText="1"/>
    </xf>
    <xf numFmtId="3" fontId="12" fillId="0" borderId="2" xfId="1" applyNumberFormat="1" applyFont="1" applyBorder="1" applyAlignment="1">
      <alignment horizontal="center" vertical="center"/>
    </xf>
    <xf numFmtId="0" fontId="8" fillId="0" borderId="46" xfId="1" applyFont="1" applyBorder="1" applyAlignment="1">
      <alignment horizontal="center" vertical="center"/>
    </xf>
    <xf numFmtId="0" fontId="8" fillId="0" borderId="9" xfId="1" applyFont="1" applyBorder="1" applyAlignment="1">
      <alignment horizontal="center" vertical="center"/>
    </xf>
    <xf numFmtId="0" fontId="8" fillId="6" borderId="2" xfId="1" applyFont="1" applyFill="1" applyBorder="1" applyAlignment="1">
      <alignment horizontal="left" vertical="top" wrapText="1"/>
    </xf>
    <xf numFmtId="2" fontId="8" fillId="0" borderId="2" xfId="1" applyNumberFormat="1" applyFont="1" applyBorder="1" applyAlignment="1">
      <alignment horizontal="center" vertical="center" wrapText="1"/>
    </xf>
    <xf numFmtId="0" fontId="5" fillId="0" borderId="46" xfId="0" applyFont="1" applyBorder="1" applyAlignment="1">
      <alignment horizontal="center"/>
    </xf>
    <xf numFmtId="0" fontId="5" fillId="0" borderId="38" xfId="0" applyFont="1" applyBorder="1" applyAlignment="1">
      <alignment horizontal="center"/>
    </xf>
    <xf numFmtId="0" fontId="5" fillId="3" borderId="47" xfId="0" applyFont="1" applyFill="1" applyBorder="1" applyAlignment="1">
      <alignment horizontal="center" wrapText="1"/>
    </xf>
    <xf numFmtId="0" fontId="5" fillId="4" borderId="9" xfId="0" applyFont="1" applyFill="1" applyBorder="1" applyAlignment="1">
      <alignment horizontal="left" wrapText="1"/>
    </xf>
    <xf numFmtId="0" fontId="5" fillId="4" borderId="38" xfId="0" applyFont="1" applyFill="1" applyBorder="1" applyAlignment="1">
      <alignment horizontal="left" wrapText="1"/>
    </xf>
    <xf numFmtId="0" fontId="4" fillId="0" borderId="46" xfId="0" applyFont="1" applyBorder="1" applyAlignment="1">
      <alignment horizontal="center" vertical="center"/>
    </xf>
    <xf numFmtId="2" fontId="4" fillId="0" borderId="48"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xf>
    <xf numFmtId="2" fontId="8" fillId="0" borderId="0" xfId="0" applyNumberFormat="1" applyFont="1" applyBorder="1" applyAlignment="1">
      <alignment horizontal="center" vertical="center" wrapText="1"/>
    </xf>
    <xf numFmtId="2" fontId="4" fillId="0" borderId="7" xfId="0" applyNumberFormat="1" applyFont="1" applyBorder="1" applyAlignment="1" applyProtection="1">
      <alignment horizontal="center" vertical="center" wrapText="1"/>
      <protection locked="0"/>
    </xf>
    <xf numFmtId="0" fontId="5" fillId="5" borderId="46" xfId="0" applyFont="1" applyFill="1" applyBorder="1" applyAlignment="1" applyProtection="1">
      <alignment horizontal="left"/>
      <protection locked="0"/>
    </xf>
    <xf numFmtId="2" fontId="5" fillId="5" borderId="7" xfId="0" applyNumberFormat="1" applyFont="1" applyFill="1" applyBorder="1" applyAlignment="1" applyProtection="1">
      <alignment horizontal="center"/>
      <protection locked="0"/>
    </xf>
    <xf numFmtId="0" fontId="5" fillId="4" borderId="6" xfId="0" applyFont="1" applyFill="1" applyBorder="1" applyAlignment="1">
      <alignment horizontal="left" vertical="top" wrapText="1"/>
    </xf>
    <xf numFmtId="0" fontId="5" fillId="4" borderId="7" xfId="0" applyFont="1" applyFill="1" applyBorder="1" applyAlignment="1">
      <alignment horizontal="left" vertical="top" wrapText="1"/>
    </xf>
    <xf numFmtId="0" fontId="4" fillId="0" borderId="35" xfId="0" applyFont="1" applyBorder="1" applyAlignment="1">
      <alignment horizontal="center" vertical="center"/>
    </xf>
    <xf numFmtId="2" fontId="4" fillId="0" borderId="38" xfId="0" applyNumberFormat="1" applyFont="1" applyBorder="1" applyAlignment="1" applyProtection="1">
      <alignment horizontal="center" vertical="center" wrapText="1"/>
      <protection locked="0"/>
    </xf>
    <xf numFmtId="0" fontId="5" fillId="4" borderId="46" xfId="0" applyFont="1" applyFill="1" applyBorder="1" applyAlignment="1" applyProtection="1">
      <alignment horizontal="left" wrapText="1"/>
      <protection locked="0"/>
    </xf>
    <xf numFmtId="0" fontId="5" fillId="4" borderId="48" xfId="0" applyFont="1" applyFill="1" applyBorder="1" applyAlignment="1" applyProtection="1">
      <alignment horizontal="left" wrapText="1"/>
      <protection locked="0"/>
    </xf>
    <xf numFmtId="0" fontId="4" fillId="0" borderId="9" xfId="0" applyFont="1" applyBorder="1" applyAlignment="1" applyProtection="1">
      <alignment horizontal="center" vertical="center"/>
    </xf>
    <xf numFmtId="2" fontId="4" fillId="0" borderId="49" xfId="0" applyNumberFormat="1" applyFont="1" applyBorder="1" applyAlignment="1" applyProtection="1">
      <alignment horizontal="center" vertical="center" wrapText="1"/>
      <protection locked="0"/>
    </xf>
    <xf numFmtId="0" fontId="5" fillId="4" borderId="35" xfId="0" applyFont="1" applyFill="1" applyBorder="1" applyAlignment="1" applyProtection="1">
      <alignment horizontal="left" wrapText="1"/>
      <protection locked="0"/>
    </xf>
    <xf numFmtId="0" fontId="5" fillId="4" borderId="38" xfId="0" applyFont="1" applyFill="1" applyBorder="1" applyAlignment="1" applyProtection="1">
      <alignment horizontal="left" wrapText="1"/>
      <protection locked="0"/>
    </xf>
    <xf numFmtId="0" fontId="4" fillId="0" borderId="35" xfId="0" applyFont="1" applyBorder="1" applyAlignment="1" applyProtection="1">
      <alignment horizontal="center" vertical="center"/>
      <protection locked="0"/>
    </xf>
    <xf numFmtId="0" fontId="5" fillId="4" borderId="46" xfId="0" applyFont="1" applyFill="1" applyBorder="1" applyAlignment="1" applyProtection="1">
      <alignment horizontal="left"/>
      <protection locked="0"/>
    </xf>
    <xf numFmtId="0" fontId="5" fillId="4" borderId="48" xfId="0" applyFont="1" applyFill="1" applyBorder="1" applyAlignment="1" applyProtection="1">
      <alignment horizontal="left"/>
      <protection locked="0"/>
    </xf>
    <xf numFmtId="0" fontId="4" fillId="0" borderId="9" xfId="0" applyFont="1" applyBorder="1" applyAlignment="1" applyProtection="1">
      <alignment horizontal="center" vertical="center"/>
      <protection locked="0"/>
    </xf>
    <xf numFmtId="0" fontId="10" fillId="0" borderId="48" xfId="0" applyFont="1" applyBorder="1" applyAlignment="1">
      <alignment horizontal="left" vertical="top" wrapText="1"/>
    </xf>
    <xf numFmtId="0" fontId="10" fillId="0" borderId="7" xfId="0" applyFont="1" applyBorder="1" applyAlignment="1">
      <alignment horizontal="left" vertical="top" wrapText="1"/>
    </xf>
    <xf numFmtId="0" fontId="10" fillId="0" borderId="7" xfId="0" applyFont="1" applyBorder="1" applyAlignment="1">
      <alignment horizontal="left" wrapText="1"/>
    </xf>
    <xf numFmtId="0" fontId="8" fillId="0" borderId="7" xfId="0" applyFont="1" applyBorder="1" applyAlignment="1">
      <alignment horizontal="left" vertical="top" wrapText="1"/>
    </xf>
    <xf numFmtId="4" fontId="8" fillId="0" borderId="7" xfId="0" applyNumberFormat="1" applyFont="1" applyBorder="1" applyAlignment="1">
      <alignment horizontal="center" vertical="center" wrapText="1"/>
    </xf>
    <xf numFmtId="4" fontId="8" fillId="0" borderId="49" xfId="0" applyNumberFormat="1" applyFont="1" applyBorder="1" applyAlignment="1">
      <alignment horizontal="center" vertical="center" wrapText="1"/>
    </xf>
    <xf numFmtId="4" fontId="8" fillId="0" borderId="48" xfId="0" applyNumberFormat="1" applyFont="1" applyBorder="1" applyAlignment="1">
      <alignment horizontal="center" vertical="center" wrapText="1"/>
    </xf>
    <xf numFmtId="0" fontId="17" fillId="4" borderId="50" xfId="0" applyFont="1" applyFill="1" applyBorder="1" applyAlignment="1">
      <alignment horizontal="left" vertical="center" wrapText="1"/>
    </xf>
    <xf numFmtId="0" fontId="5" fillId="5" borderId="6" xfId="0" applyFont="1" applyFill="1" applyBorder="1" applyAlignment="1" applyProtection="1">
      <alignment horizontal="left"/>
    </xf>
    <xf numFmtId="2" fontId="5" fillId="5" borderId="7" xfId="0" applyNumberFormat="1" applyFont="1" applyFill="1" applyBorder="1" applyAlignment="1" applyProtection="1">
      <alignment horizontal="center" vertical="center"/>
    </xf>
    <xf numFmtId="0" fontId="10" fillId="4" borderId="8" xfId="0" applyFont="1" applyFill="1" applyBorder="1" applyAlignment="1">
      <alignment horizontal="left" vertical="center" wrapText="1"/>
    </xf>
    <xf numFmtId="3" fontId="8" fillId="0" borderId="2" xfId="1" applyNumberFormat="1" applyFont="1" applyBorder="1" applyAlignment="1">
      <alignment horizontal="center" vertical="center" wrapText="1"/>
    </xf>
    <xf numFmtId="0" fontId="5" fillId="0" borderId="10" xfId="0" applyFont="1" applyBorder="1" applyAlignment="1">
      <alignment horizontal="center" wrapText="1"/>
    </xf>
    <xf numFmtId="0" fontId="5" fillId="0" borderId="39" xfId="0" applyFont="1" applyBorder="1" applyAlignment="1">
      <alignment horizontal="center" wrapText="1"/>
    </xf>
    <xf numFmtId="0" fontId="5" fillId="0" borderId="11" xfId="0" applyFont="1" applyBorder="1" applyAlignment="1">
      <alignment horizontal="center" wrapText="1"/>
    </xf>
    <xf numFmtId="0" fontId="5" fillId="2" borderId="10" xfId="0" applyFont="1" applyFill="1" applyBorder="1" applyAlignment="1">
      <alignment horizontal="center" wrapText="1"/>
    </xf>
    <xf numFmtId="0" fontId="5" fillId="0" borderId="4" xfId="0" applyFont="1" applyBorder="1" applyAlignment="1">
      <alignment horizontal="center" vertical="center"/>
    </xf>
    <xf numFmtId="0" fontId="10" fillId="7" borderId="46" xfId="1" applyFont="1" applyFill="1" applyBorder="1" applyAlignment="1">
      <alignment horizontal="center" vertical="center"/>
    </xf>
    <xf numFmtId="0" fontId="10" fillId="2" borderId="10" xfId="1" applyFont="1" applyFill="1" applyBorder="1" applyAlignment="1">
      <alignment horizontal="center" vertical="center" wrapText="1"/>
    </xf>
    <xf numFmtId="0" fontId="10" fillId="2" borderId="39" xfId="1" applyFont="1" applyFill="1" applyBorder="1" applyAlignment="1">
      <alignment horizontal="left" vertical="center" wrapText="1"/>
    </xf>
    <xf numFmtId="4" fontId="8" fillId="2" borderId="39" xfId="1" applyNumberFormat="1" applyFont="1" applyFill="1" applyBorder="1" applyAlignment="1">
      <alignment horizontal="center" vertical="center" wrapText="1"/>
    </xf>
    <xf numFmtId="3" fontId="8" fillId="2" borderId="39" xfId="1" applyNumberFormat="1" applyFont="1" applyFill="1" applyBorder="1" applyAlignment="1">
      <alignment horizontal="center" vertical="center" wrapText="1"/>
    </xf>
    <xf numFmtId="164" fontId="8" fillId="2" borderId="11" xfId="1" applyNumberFormat="1" applyFont="1" applyFill="1" applyBorder="1" applyAlignment="1">
      <alignment horizontal="center" vertical="center" wrapText="1"/>
    </xf>
    <xf numFmtId="0" fontId="8" fillId="7" borderId="50" xfId="1" applyFont="1" applyFill="1" applyBorder="1" applyAlignment="1">
      <alignment horizontal="left" vertical="center" wrapText="1"/>
    </xf>
    <xf numFmtId="0" fontId="10" fillId="7" borderId="10" xfId="1" applyFont="1" applyFill="1" applyBorder="1" applyAlignment="1">
      <alignment horizontal="center" vertical="center"/>
    </xf>
    <xf numFmtId="0" fontId="10" fillId="7" borderId="51" xfId="1" applyFont="1" applyFill="1" applyBorder="1" applyAlignment="1">
      <alignment horizontal="left" vertical="center"/>
    </xf>
    <xf numFmtId="0" fontId="10" fillId="7" borderId="40" xfId="1" applyFont="1" applyFill="1" applyBorder="1" applyAlignment="1">
      <alignment horizontal="left" vertical="center"/>
    </xf>
    <xf numFmtId="0" fontId="10" fillId="7" borderId="41" xfId="1" applyFont="1" applyFill="1" applyBorder="1" applyAlignment="1">
      <alignment horizontal="left" vertical="center"/>
    </xf>
    <xf numFmtId="0" fontId="8" fillId="0" borderId="46" xfId="1" applyFont="1" applyBorder="1" applyAlignment="1">
      <alignment horizontal="center" vertical="center" wrapText="1"/>
    </xf>
    <xf numFmtId="0" fontId="8" fillId="0" borderId="3" xfId="1" applyFont="1" applyBorder="1" applyAlignment="1">
      <alignment horizontal="left" vertical="top" wrapText="1"/>
    </xf>
    <xf numFmtId="3" fontId="8" fillId="0" borderId="3" xfId="1" applyNumberFormat="1" applyFont="1" applyBorder="1" applyAlignment="1">
      <alignment horizontal="center" vertical="center" wrapText="1"/>
    </xf>
    <xf numFmtId="4" fontId="8" fillId="0" borderId="3" xfId="1" applyNumberFormat="1" applyFont="1" applyBorder="1" applyAlignment="1">
      <alignment horizontal="center" vertical="center" wrapText="1"/>
    </xf>
    <xf numFmtId="0" fontId="8" fillId="7" borderId="31" xfId="1" applyFont="1" applyFill="1" applyBorder="1" applyAlignment="1">
      <alignment horizontal="left" vertical="center" wrapText="1"/>
    </xf>
    <xf numFmtId="0" fontId="8" fillId="0" borderId="9" xfId="1" applyFont="1" applyBorder="1" applyAlignment="1">
      <alignment horizontal="center" vertical="center" wrapText="1"/>
    </xf>
    <xf numFmtId="0" fontId="8" fillId="0" borderId="2" xfId="1" applyFont="1" applyBorder="1" applyAlignment="1">
      <alignment horizontal="left" vertical="top" wrapText="1"/>
    </xf>
    <xf numFmtId="4" fontId="8" fillId="0" borderId="2" xfId="1" applyNumberFormat="1" applyFont="1" applyBorder="1" applyAlignment="1">
      <alignment horizontal="center" vertical="center"/>
    </xf>
    <xf numFmtId="0" fontId="5" fillId="5" borderId="39" xfId="0" applyFont="1" applyFill="1" applyBorder="1" applyAlignment="1" applyProtection="1">
      <alignment horizontal="left"/>
      <protection locked="0"/>
    </xf>
    <xf numFmtId="0" fontId="10" fillId="7" borderId="51" xfId="1" applyFont="1" applyFill="1" applyBorder="1" applyAlignment="1">
      <alignment horizontal="left" vertical="center" wrapText="1"/>
    </xf>
    <xf numFmtId="0" fontId="10" fillId="7" borderId="40" xfId="1" applyFont="1" applyFill="1" applyBorder="1" applyAlignment="1">
      <alignment horizontal="left" vertical="center" wrapText="1"/>
    </xf>
    <xf numFmtId="0" fontId="10" fillId="7" borderId="41" xfId="1" applyFont="1" applyFill="1" applyBorder="1" applyAlignment="1">
      <alignment horizontal="left" vertical="center" wrapText="1"/>
    </xf>
    <xf numFmtId="0" fontId="8" fillId="0" borderId="2" xfId="1" applyFont="1" applyBorder="1" applyAlignment="1">
      <alignment vertical="top" wrapText="1"/>
    </xf>
    <xf numFmtId="3" fontId="8" fillId="6" borderId="2" xfId="1" applyNumberFormat="1" applyFont="1" applyFill="1" applyBorder="1" applyAlignment="1">
      <alignment horizontal="center" vertical="center"/>
    </xf>
    <xf numFmtId="4" fontId="8" fillId="6" borderId="2" xfId="1" applyNumberFormat="1" applyFont="1" applyFill="1" applyBorder="1" applyAlignment="1">
      <alignment horizontal="center" vertical="center"/>
    </xf>
    <xf numFmtId="4" fontId="8" fillId="0" borderId="3" xfId="1" applyNumberFormat="1" applyFont="1" applyBorder="1" applyAlignment="1">
      <alignment horizontal="center" vertical="center"/>
    </xf>
    <xf numFmtId="0" fontId="10" fillId="7" borderId="10" xfId="1" applyFont="1" applyFill="1" applyBorder="1" applyAlignment="1">
      <alignment horizontal="center" vertical="top"/>
    </xf>
    <xf numFmtId="0" fontId="10" fillId="7" borderId="51" xfId="1" applyFont="1" applyFill="1" applyBorder="1" applyAlignment="1">
      <alignment horizontal="left" vertical="top" wrapText="1"/>
    </xf>
    <xf numFmtId="0" fontId="10" fillId="7" borderId="40" xfId="1" applyFont="1" applyFill="1" applyBorder="1" applyAlignment="1">
      <alignment horizontal="left" vertical="top" wrapText="1"/>
    </xf>
    <xf numFmtId="0" fontId="10" fillId="7" borderId="41" xfId="1" applyFont="1" applyFill="1" applyBorder="1" applyAlignment="1">
      <alignment horizontal="left" vertical="top" wrapText="1"/>
    </xf>
    <xf numFmtId="0" fontId="5" fillId="5" borderId="4" xfId="0" applyFont="1" applyFill="1" applyBorder="1" applyAlignment="1" applyProtection="1">
      <alignment horizontal="left"/>
      <protection locked="0"/>
    </xf>
    <xf numFmtId="0" fontId="10" fillId="7" borderId="16" xfId="1" applyFont="1" applyFill="1" applyBorder="1" applyAlignment="1">
      <alignment horizontal="left" vertical="center" wrapText="1"/>
    </xf>
    <xf numFmtId="0" fontId="10" fillId="7" borderId="33" xfId="1" applyFont="1" applyFill="1" applyBorder="1" applyAlignment="1">
      <alignment horizontal="left" vertical="center" wrapText="1"/>
    </xf>
    <xf numFmtId="0" fontId="10" fillId="7" borderId="52" xfId="1" applyFont="1" applyFill="1" applyBorder="1" applyAlignment="1">
      <alignment horizontal="left" vertical="center" wrapText="1"/>
    </xf>
    <xf numFmtId="0" fontId="10" fillId="7" borderId="34" xfId="1" applyFont="1" applyFill="1" applyBorder="1" applyAlignment="1">
      <alignment horizontal="center" vertical="center"/>
    </xf>
    <xf numFmtId="0" fontId="10" fillId="7" borderId="53" xfId="1" applyFont="1" applyFill="1" applyBorder="1" applyAlignment="1">
      <alignment horizontal="left" vertical="center" wrapText="1"/>
    </xf>
    <xf numFmtId="0" fontId="10" fillId="7" borderId="54" xfId="1" applyFont="1" applyFill="1" applyBorder="1" applyAlignment="1">
      <alignment horizontal="left" vertical="center" wrapText="1"/>
    </xf>
    <xf numFmtId="0" fontId="10" fillId="7" borderId="55" xfId="1" applyFont="1" applyFill="1" applyBorder="1" applyAlignment="1">
      <alignment horizontal="left" vertical="center" wrapText="1"/>
    </xf>
    <xf numFmtId="0" fontId="8" fillId="0" borderId="35" xfId="1" applyFont="1" applyBorder="1" applyAlignment="1">
      <alignment horizontal="center" vertical="center"/>
    </xf>
    <xf numFmtId="0" fontId="8" fillId="0" borderId="4" xfId="1" applyFont="1" applyBorder="1" applyAlignment="1">
      <alignment vertical="top" wrapText="1"/>
    </xf>
    <xf numFmtId="3" fontId="8" fillId="0" borderId="4" xfId="1" applyNumberFormat="1" applyFont="1" applyBorder="1" applyAlignment="1">
      <alignment horizontal="center" vertical="center" wrapText="1"/>
    </xf>
    <xf numFmtId="4" fontId="8" fillId="0" borderId="4" xfId="1" applyNumberFormat="1" applyFont="1" applyBorder="1" applyAlignment="1">
      <alignment horizontal="center" vertical="center" wrapText="1"/>
    </xf>
    <xf numFmtId="2" fontId="8" fillId="0" borderId="3" xfId="1" applyNumberFormat="1" applyFont="1" applyBorder="1" applyAlignment="1">
      <alignment horizontal="left" vertical="top" wrapText="1"/>
    </xf>
    <xf numFmtId="2" fontId="8" fillId="0" borderId="2" xfId="1" applyNumberFormat="1" applyFont="1" applyBorder="1" applyAlignment="1">
      <alignment horizontal="left" vertical="top" wrapText="1"/>
    </xf>
    <xf numFmtId="4" fontId="8" fillId="0" borderId="2" xfId="1" applyNumberFormat="1" applyFont="1" applyBorder="1" applyAlignment="1">
      <alignment horizontal="center" vertical="center" wrapText="1"/>
    </xf>
    <xf numFmtId="0" fontId="10" fillId="8" borderId="51" xfId="1" applyFont="1" applyFill="1" applyBorder="1" applyAlignment="1">
      <alignment horizontal="left" vertical="center" wrapText="1"/>
    </xf>
    <xf numFmtId="0" fontId="10" fillId="8" borderId="40" xfId="1" applyFont="1" applyFill="1" applyBorder="1" applyAlignment="1">
      <alignment horizontal="left" vertical="center" wrapText="1"/>
    </xf>
    <xf numFmtId="0" fontId="10" fillId="8" borderId="41" xfId="1" applyFont="1" applyFill="1" applyBorder="1" applyAlignment="1">
      <alignment horizontal="left" vertical="center" wrapText="1"/>
    </xf>
    <xf numFmtId="0" fontId="8" fillId="0" borderId="35" xfId="1" applyFont="1" applyBorder="1" applyAlignment="1">
      <alignment horizontal="center" vertical="center" wrapText="1"/>
    </xf>
    <xf numFmtId="0" fontId="8" fillId="6" borderId="4" xfId="1" applyFont="1" applyFill="1" applyBorder="1" applyAlignment="1">
      <alignment horizontal="left" vertical="top" wrapText="1"/>
    </xf>
    <xf numFmtId="0" fontId="10" fillId="7" borderId="57" xfId="1" applyFont="1" applyFill="1" applyBorder="1" applyAlignment="1">
      <alignment horizontal="center" vertical="center" wrapText="1"/>
    </xf>
    <xf numFmtId="0" fontId="10" fillId="7" borderId="58" xfId="1" applyFont="1" applyFill="1" applyBorder="1" applyAlignment="1">
      <alignment horizontal="left" vertical="center" wrapText="1"/>
    </xf>
    <xf numFmtId="0" fontId="10" fillId="7" borderId="17" xfId="1" applyFont="1" applyFill="1" applyBorder="1" applyAlignment="1">
      <alignment horizontal="left" vertical="center" wrapText="1"/>
    </xf>
    <xf numFmtId="0" fontId="10" fillId="7" borderId="59" xfId="1" applyFont="1" applyFill="1" applyBorder="1" applyAlignment="1">
      <alignment horizontal="left" vertical="center" wrapText="1"/>
    </xf>
    <xf numFmtId="2" fontId="8" fillId="0" borderId="3" xfId="1" applyNumberFormat="1" applyFont="1" applyBorder="1" applyAlignment="1">
      <alignment horizontal="center" vertical="center" wrapText="1"/>
    </xf>
    <xf numFmtId="2" fontId="8" fillId="0" borderId="4" xfId="1" applyNumberFormat="1" applyFont="1" applyBorder="1" applyAlignment="1">
      <alignment horizontal="center" vertical="center" wrapText="1"/>
    </xf>
    <xf numFmtId="1" fontId="8" fillId="0" borderId="4" xfId="1" applyNumberFormat="1" applyFont="1" applyBorder="1" applyAlignment="1">
      <alignment horizontal="center" vertical="center" wrapText="1"/>
    </xf>
    <xf numFmtId="0" fontId="10" fillId="7" borderId="10" xfId="1" applyFont="1" applyFill="1" applyBorder="1" applyAlignment="1">
      <alignment horizontal="center" vertical="center" wrapText="1"/>
    </xf>
    <xf numFmtId="0" fontId="10" fillId="7" borderId="11" xfId="1" applyFont="1" applyFill="1" applyBorder="1" applyAlignment="1">
      <alignment horizontal="left" vertical="center" wrapText="1"/>
    </xf>
    <xf numFmtId="49" fontId="8" fillId="0" borderId="3" xfId="1" applyNumberFormat="1" applyFont="1" applyBorder="1" applyAlignment="1">
      <alignment horizontal="left" vertical="top" wrapText="1"/>
    </xf>
    <xf numFmtId="0" fontId="8" fillId="0" borderId="9" xfId="1" applyFont="1" applyBorder="1" applyAlignment="1">
      <alignment horizontal="center" vertical="center"/>
    </xf>
    <xf numFmtId="49" fontId="8" fillId="0" borderId="2" xfId="1" applyNumberFormat="1" applyFont="1" applyBorder="1" applyAlignment="1">
      <alignment horizontal="left" vertical="top" wrapText="1"/>
    </xf>
    <xf numFmtId="3" fontId="8" fillId="6" borderId="2" xfId="1" applyNumberFormat="1" applyFont="1" applyFill="1" applyBorder="1" applyAlignment="1">
      <alignment horizontal="center" vertical="center" wrapText="1"/>
    </xf>
    <xf numFmtId="0" fontId="8" fillId="0" borderId="48" xfId="1" applyFont="1" applyBorder="1" applyAlignment="1">
      <alignment horizontal="center" vertical="center" wrapText="1"/>
    </xf>
    <xf numFmtId="0" fontId="10" fillId="0" borderId="2" xfId="1" applyFont="1" applyBorder="1" applyAlignment="1">
      <alignment vertical="top" wrapText="1"/>
    </xf>
    <xf numFmtId="0" fontId="8" fillId="0" borderId="49" xfId="1" applyFont="1" applyBorder="1" applyAlignment="1">
      <alignment horizontal="center" vertical="center" wrapText="1"/>
    </xf>
    <xf numFmtId="3" fontId="8" fillId="6" borderId="3" xfId="1" applyNumberFormat="1" applyFont="1" applyFill="1" applyBorder="1" applyAlignment="1">
      <alignment horizontal="center" vertical="center"/>
    </xf>
    <xf numFmtId="0" fontId="8" fillId="0" borderId="2" xfId="1" applyFont="1" applyBorder="1" applyAlignment="1">
      <alignment horizontal="center" vertical="center"/>
    </xf>
    <xf numFmtId="0" fontId="8" fillId="0" borderId="46" xfId="1" applyFont="1" applyBorder="1" applyAlignment="1">
      <alignment horizontal="center" vertical="center"/>
    </xf>
    <xf numFmtId="2" fontId="8" fillId="0" borderId="48" xfId="1" applyNumberFormat="1" applyFont="1" applyBorder="1" applyAlignment="1">
      <alignment horizontal="center" vertical="center" wrapText="1"/>
    </xf>
    <xf numFmtId="0" fontId="8" fillId="0" borderId="2" xfId="1" applyFont="1" applyBorder="1" applyAlignment="1">
      <alignment wrapText="1"/>
    </xf>
    <xf numFmtId="0" fontId="10" fillId="7" borderId="10" xfId="1" applyFont="1" applyFill="1" applyBorder="1" applyAlignment="1">
      <alignment horizontal="center" vertical="top" wrapText="1"/>
    </xf>
    <xf numFmtId="0" fontId="10" fillId="6" borderId="3" xfId="1" applyFont="1" applyFill="1" applyBorder="1" applyAlignment="1">
      <alignment vertical="top" wrapText="1"/>
    </xf>
    <xf numFmtId="0" fontId="5" fillId="0" borderId="35" xfId="0" applyFont="1" applyBorder="1" applyAlignment="1">
      <alignment horizontal="center"/>
    </xf>
    <xf numFmtId="0" fontId="5" fillId="0" borderId="38" xfId="0" applyFont="1" applyBorder="1" applyAlignment="1">
      <alignment horizontal="center" vertical="center"/>
    </xf>
    <xf numFmtId="0" fontId="8" fillId="0" borderId="0" xfId="1" applyFont="1" applyBorder="1" applyAlignment="1">
      <alignment horizontal="center" vertical="center" wrapText="1"/>
    </xf>
    <xf numFmtId="4" fontId="8" fillId="0" borderId="7" xfId="1" applyNumberFormat="1" applyFont="1" applyBorder="1" applyAlignment="1">
      <alignment horizontal="center" vertical="center"/>
    </xf>
    <xf numFmtId="4" fontId="8" fillId="0" borderId="49" xfId="1" applyNumberFormat="1" applyFont="1" applyBorder="1" applyAlignment="1">
      <alignment horizontal="center" vertical="center"/>
    </xf>
    <xf numFmtId="4" fontId="8" fillId="0" borderId="48" xfId="1" applyNumberFormat="1" applyFont="1" applyBorder="1" applyAlignment="1">
      <alignment horizontal="center" vertical="center"/>
    </xf>
    <xf numFmtId="0" fontId="5" fillId="5" borderId="35" xfId="0" applyFont="1" applyFill="1" applyBorder="1" applyAlignment="1" applyProtection="1">
      <alignment horizontal="left"/>
      <protection locked="0"/>
    </xf>
    <xf numFmtId="2" fontId="5" fillId="5" borderId="49" xfId="0" applyNumberFormat="1" applyFont="1" applyFill="1" applyBorder="1" applyAlignment="1" applyProtection="1">
      <alignment horizontal="center"/>
      <protection locked="0"/>
    </xf>
    <xf numFmtId="4" fontId="8" fillId="0" borderId="38" xfId="1" applyNumberFormat="1" applyFont="1" applyBorder="1" applyAlignment="1">
      <alignment horizontal="center" vertical="center"/>
    </xf>
    <xf numFmtId="0" fontId="4" fillId="0" borderId="7" xfId="0" applyFont="1" applyBorder="1" applyAlignment="1">
      <alignment horizontal="center"/>
    </xf>
    <xf numFmtId="2" fontId="8" fillId="0" borderId="0" xfId="1" applyNumberFormat="1" applyFont="1" applyBorder="1" applyAlignment="1">
      <alignment horizontal="center" vertical="center" wrapText="1"/>
    </xf>
    <xf numFmtId="0" fontId="10" fillId="2" borderId="14" xfId="1" applyFont="1" applyFill="1" applyBorder="1" applyAlignment="1">
      <alignment horizontal="center" vertical="center" wrapText="1"/>
    </xf>
    <xf numFmtId="0" fontId="10" fillId="2" borderId="15" xfId="1" applyFont="1" applyFill="1" applyBorder="1" applyAlignment="1">
      <alignment horizontal="left" vertical="center" wrapText="1"/>
    </xf>
    <xf numFmtId="4" fontId="8" fillId="2" borderId="44" xfId="1" applyNumberFormat="1" applyFont="1" applyFill="1" applyBorder="1" applyAlignment="1">
      <alignment horizontal="center" vertical="center" wrapText="1"/>
    </xf>
    <xf numFmtId="3" fontId="8" fillId="2" borderId="2" xfId="1" applyNumberFormat="1" applyFont="1" applyFill="1" applyBorder="1" applyAlignment="1">
      <alignment horizontal="center" vertical="center" wrapText="1"/>
    </xf>
    <xf numFmtId="49" fontId="8" fillId="0" borderId="46" xfId="1" applyNumberFormat="1" applyFont="1" applyBorder="1" applyAlignment="1">
      <alignment horizontal="center" vertical="center"/>
    </xf>
    <xf numFmtId="0" fontId="8" fillId="7" borderId="3" xfId="1" applyFont="1" applyFill="1" applyBorder="1" applyAlignment="1">
      <alignment horizontal="left" vertical="center" wrapText="1"/>
    </xf>
    <xf numFmtId="0" fontId="10" fillId="7" borderId="39" xfId="1" applyFont="1" applyFill="1" applyBorder="1" applyAlignment="1">
      <alignment horizontal="left" vertical="center" wrapText="1"/>
    </xf>
    <xf numFmtId="0" fontId="8" fillId="7" borderId="35" xfId="1" applyFont="1" applyFill="1" applyBorder="1" applyAlignment="1">
      <alignment horizontal="center" vertical="center" wrapText="1"/>
    </xf>
    <xf numFmtId="0" fontId="26" fillId="7" borderId="10" xfId="1" applyFont="1" applyFill="1" applyBorder="1" applyAlignment="1">
      <alignment horizontal="center" vertical="center" wrapText="1"/>
    </xf>
    <xf numFmtId="0" fontId="5" fillId="0" borderId="48" xfId="0" applyFont="1" applyBorder="1" applyAlignment="1">
      <alignment horizontal="center"/>
    </xf>
    <xf numFmtId="3" fontId="8" fillId="2" borderId="49" xfId="1" applyNumberFormat="1" applyFont="1" applyFill="1" applyBorder="1" applyAlignment="1">
      <alignment horizontal="center" vertical="center" wrapText="1"/>
    </xf>
    <xf numFmtId="0" fontId="8" fillId="7" borderId="48" xfId="1" applyFont="1" applyFill="1" applyBorder="1" applyAlignment="1">
      <alignment horizontal="left" vertical="center" wrapText="1"/>
    </xf>
    <xf numFmtId="0" fontId="4" fillId="0" borderId="4" xfId="0" applyFont="1" applyBorder="1" applyAlignment="1">
      <alignment horizontal="center"/>
    </xf>
    <xf numFmtId="0" fontId="10" fillId="2" borderId="10" xfId="0" applyFont="1" applyFill="1" applyBorder="1" applyAlignment="1">
      <alignment horizontal="center" vertical="center" wrapText="1"/>
    </xf>
    <xf numFmtId="0" fontId="10" fillId="2" borderId="39" xfId="0" applyFont="1" applyFill="1" applyBorder="1" applyAlignment="1">
      <alignment horizontal="left" vertical="center" wrapText="1"/>
    </xf>
    <xf numFmtId="4" fontId="8" fillId="2" borderId="39" xfId="0" applyNumberFormat="1" applyFont="1" applyFill="1" applyBorder="1" applyAlignment="1"/>
    <xf numFmtId="3" fontId="8" fillId="2" borderId="39" xfId="0" applyNumberFormat="1" applyFont="1" applyFill="1" applyBorder="1" applyAlignment="1">
      <alignment horizontal="center" vertical="center" wrapText="1"/>
    </xf>
    <xf numFmtId="4" fontId="8" fillId="2" borderId="39" xfId="0" applyNumberFormat="1" applyFont="1" applyFill="1" applyBorder="1" applyAlignment="1">
      <alignment horizontal="center" vertical="center" wrapText="1"/>
    </xf>
    <xf numFmtId="3" fontId="8" fillId="2" borderId="11" xfId="0" applyNumberFormat="1" applyFont="1" applyFill="1" applyBorder="1" applyAlignment="1">
      <alignment horizontal="center" vertical="center" wrapText="1"/>
    </xf>
    <xf numFmtId="0" fontId="8" fillId="0" borderId="3" xfId="1" applyFont="1" applyBorder="1" applyAlignment="1">
      <alignment horizontal="left" vertical="center" wrapText="1"/>
    </xf>
    <xf numFmtId="3" fontId="8" fillId="0" borderId="3" xfId="1" applyNumberFormat="1" applyFont="1" applyBorder="1" applyAlignment="1">
      <alignment horizontal="right" vertical="center"/>
    </xf>
    <xf numFmtId="4" fontId="8" fillId="0" borderId="3" xfId="1" applyNumberFormat="1" applyFont="1" applyBorder="1" applyAlignment="1">
      <alignment horizontal="right" vertical="center"/>
    </xf>
    <xf numFmtId="0" fontId="4" fillId="0" borderId="35" xfId="0" applyFont="1" applyBorder="1" applyAlignment="1">
      <alignment horizontal="center"/>
    </xf>
    <xf numFmtId="0" fontId="4" fillId="0" borderId="38" xfId="0" applyFont="1" applyBorder="1" applyAlignment="1">
      <alignment horizontal="center"/>
    </xf>
    <xf numFmtId="0" fontId="8" fillId="7" borderId="35" xfId="0" applyFont="1" applyFill="1" applyBorder="1" applyAlignment="1">
      <alignment horizontal="center" vertical="center" wrapText="1"/>
    </xf>
    <xf numFmtId="0" fontId="8" fillId="7" borderId="4" xfId="1" applyFont="1" applyFill="1" applyBorder="1" applyAlignment="1">
      <alignment horizontal="left" vertical="center" wrapText="1"/>
    </xf>
    <xf numFmtId="0" fontId="8" fillId="0" borderId="16" xfId="1" applyFont="1" applyBorder="1" applyAlignment="1">
      <alignment horizontal="center" vertical="center"/>
    </xf>
    <xf numFmtId="0" fontId="8" fillId="0" borderId="33" xfId="1" applyFont="1" applyBorder="1" applyAlignment="1">
      <alignment horizontal="center" vertical="center"/>
    </xf>
    <xf numFmtId="0" fontId="8" fillId="0" borderId="60" xfId="1" applyFont="1" applyBorder="1" applyAlignment="1">
      <alignment horizontal="center" vertical="center"/>
    </xf>
    <xf numFmtId="0" fontId="10" fillId="2" borderId="39" xfId="1" applyFont="1" applyFill="1" applyBorder="1" applyAlignment="1">
      <alignment horizontal="center" vertical="center"/>
    </xf>
    <xf numFmtId="3" fontId="8" fillId="2" borderId="39" xfId="1" applyNumberFormat="1" applyFont="1" applyFill="1" applyBorder="1" applyAlignment="1">
      <alignment horizontal="right" vertical="center" wrapText="1"/>
    </xf>
    <xf numFmtId="2" fontId="10" fillId="2" borderId="39" xfId="1" applyNumberFormat="1" applyFont="1" applyFill="1" applyBorder="1" applyAlignment="1">
      <alignment horizontal="right" vertical="center"/>
    </xf>
    <xf numFmtId="164" fontId="8" fillId="2" borderId="11" xfId="1" applyNumberFormat="1" applyFont="1" applyFill="1" applyBorder="1" applyAlignment="1">
      <alignment horizontal="right" vertical="center" wrapText="1"/>
    </xf>
    <xf numFmtId="2" fontId="8" fillId="0" borderId="3" xfId="1" applyNumberFormat="1" applyFont="1" applyBorder="1" applyAlignment="1">
      <alignment horizontal="center" vertical="center"/>
    </xf>
    <xf numFmtId="0" fontId="8" fillId="0" borderId="1" xfId="1" applyFont="1" applyBorder="1" applyAlignment="1">
      <alignment vertical="center" wrapText="1"/>
    </xf>
    <xf numFmtId="0" fontId="5" fillId="0" borderId="10" xfId="0" applyFont="1" applyBorder="1" applyAlignment="1" applyProtection="1">
      <alignment horizontal="center" vertical="center" wrapText="1"/>
      <protection locked="0"/>
    </xf>
    <xf numFmtId="0" fontId="5" fillId="0" borderId="39"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10" xfId="0" applyFont="1" applyBorder="1" applyAlignment="1" applyProtection="1">
      <alignment horizontal="left" vertical="top" wrapText="1"/>
      <protection locked="0"/>
    </xf>
    <xf numFmtId="0" fontId="5" fillId="0" borderId="39"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2" borderId="10" xfId="0" applyFont="1" applyFill="1" applyBorder="1" applyAlignment="1" applyProtection="1">
      <alignment horizontal="center" vertical="center" wrapText="1"/>
      <protection locked="0"/>
    </xf>
    <xf numFmtId="0" fontId="5" fillId="2" borderId="39" xfId="0" applyFont="1" applyFill="1" applyBorder="1" applyAlignment="1" applyProtection="1">
      <alignment horizontal="center" vertical="center"/>
      <protection locked="0"/>
    </xf>
    <xf numFmtId="0" fontId="5" fillId="2" borderId="39"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protection locked="0"/>
    </xf>
    <xf numFmtId="0" fontId="4" fillId="0" borderId="4" xfId="0" applyFont="1" applyBorder="1" applyAlignment="1" applyProtection="1">
      <alignment horizontal="center"/>
      <protection locked="0"/>
    </xf>
    <xf numFmtId="0" fontId="5" fillId="2" borderId="10" xfId="0" applyFont="1" applyFill="1" applyBorder="1" applyAlignment="1" applyProtection="1">
      <alignment horizontal="center" wrapText="1"/>
      <protection locked="0"/>
    </xf>
    <xf numFmtId="0" fontId="5" fillId="2" borderId="39" xfId="0" applyFont="1" applyFill="1" applyBorder="1" applyAlignment="1" applyProtection="1">
      <alignment horizontal="left" vertical="center" wrapText="1"/>
      <protection locked="0"/>
    </xf>
    <xf numFmtId="0" fontId="5" fillId="2" borderId="11" xfId="0" applyFont="1" applyFill="1" applyBorder="1" applyAlignment="1" applyProtection="1">
      <alignment horizontal="left" vertical="center" wrapText="1"/>
      <protection locked="0"/>
    </xf>
    <xf numFmtId="0" fontId="4" fillId="7" borderId="10" xfId="0" applyFont="1" applyFill="1" applyBorder="1" applyAlignment="1">
      <alignment horizontal="left"/>
    </xf>
    <xf numFmtId="0" fontId="4" fillId="7" borderId="39" xfId="0" applyFont="1" applyFill="1" applyBorder="1" applyAlignment="1">
      <alignment horizontal="left"/>
    </xf>
    <xf numFmtId="0" fontId="4" fillId="7" borderId="11" xfId="0" applyFont="1" applyFill="1" applyBorder="1" applyAlignment="1">
      <alignment horizontal="left"/>
    </xf>
    <xf numFmtId="0" fontId="4" fillId="0" borderId="35" xfId="0" applyFont="1" applyBorder="1" applyAlignment="1" applyProtection="1">
      <alignment horizontal="center"/>
      <protection locked="0"/>
    </xf>
    <xf numFmtId="0" fontId="4" fillId="0" borderId="38" xfId="0" applyFont="1" applyBorder="1" applyAlignment="1" applyProtection="1">
      <alignment horizontal="center"/>
      <protection locked="0"/>
    </xf>
    <xf numFmtId="4" fontId="8" fillId="0" borderId="48" xfId="0" applyNumberFormat="1" applyFont="1" applyBorder="1" applyAlignment="1">
      <alignment horizontal="center" vertical="center"/>
    </xf>
    <xf numFmtId="4" fontId="8" fillId="0" borderId="7" xfId="0" applyNumberFormat="1" applyFont="1" applyBorder="1" applyAlignment="1">
      <alignment horizontal="center" vertical="center"/>
    </xf>
    <xf numFmtId="0" fontId="17" fillId="0" borderId="0" xfId="0" applyFont="1" applyBorder="1"/>
    <xf numFmtId="4" fontId="17" fillId="0" borderId="7" xfId="0" applyNumberFormat="1" applyFont="1" applyBorder="1" applyAlignment="1">
      <alignment horizontal="center" vertical="center"/>
    </xf>
    <xf numFmtId="4" fontId="8" fillId="0" borderId="48" xfId="0" applyNumberFormat="1" applyFont="1" applyBorder="1"/>
    <xf numFmtId="0" fontId="8" fillId="0" borderId="61" xfId="0" applyFont="1" applyBorder="1" applyAlignment="1">
      <alignment horizontal="center" vertical="center"/>
    </xf>
    <xf numFmtId="4" fontId="8" fillId="0" borderId="49" xfId="0" applyNumberFormat="1" applyFont="1" applyBorder="1" applyAlignment="1">
      <alignment horizontal="center" vertical="center"/>
    </xf>
    <xf numFmtId="0" fontId="20" fillId="0" borderId="56" xfId="0" applyFont="1" applyBorder="1"/>
    <xf numFmtId="0" fontId="8" fillId="0" borderId="56" xfId="0" applyFont="1" applyBorder="1" applyAlignment="1">
      <alignment horizontal="right" vertical="top"/>
    </xf>
    <xf numFmtId="4" fontId="8" fillId="0" borderId="7" xfId="0" applyNumberFormat="1" applyFont="1" applyBorder="1"/>
    <xf numFmtId="0" fontId="8" fillId="0" borderId="46" xfId="0" applyFont="1" applyBorder="1" applyAlignment="1">
      <alignment horizontal="right" vertical="top"/>
    </xf>
    <xf numFmtId="2" fontId="8" fillId="0" borderId="9" xfId="0" applyNumberFormat="1" applyFont="1" applyBorder="1" applyAlignment="1">
      <alignment horizontal="center" vertical="center"/>
    </xf>
    <xf numFmtId="2" fontId="8" fillId="0" borderId="35" xfId="0" applyNumberFormat="1" applyFont="1" applyBorder="1" applyAlignment="1">
      <alignment horizontal="center" vertical="center"/>
    </xf>
    <xf numFmtId="4" fontId="8" fillId="0" borderId="38" xfId="0" applyNumberFormat="1" applyFont="1" applyBorder="1" applyAlignment="1">
      <alignment horizontal="center" vertical="center"/>
    </xf>
    <xf numFmtId="2" fontId="8" fillId="0" borderId="46" xfId="0" applyNumberFormat="1" applyFont="1" applyBorder="1" applyAlignment="1">
      <alignment horizontal="center" vertical="center"/>
    </xf>
    <xf numFmtId="0" fontId="8" fillId="0" borderId="46" xfId="0" applyNumberFormat="1" applyFont="1" applyBorder="1" applyAlignment="1">
      <alignment horizontal="center" vertical="center"/>
    </xf>
    <xf numFmtId="0" fontId="8" fillId="0" borderId="6" xfId="0" applyNumberFormat="1" applyFont="1" applyBorder="1" applyAlignment="1">
      <alignment horizontal="center" vertical="center"/>
    </xf>
    <xf numFmtId="0" fontId="8" fillId="0" borderId="9" xfId="0" applyNumberFormat="1" applyFont="1" applyBorder="1" applyAlignment="1">
      <alignment horizontal="center" vertical="center"/>
    </xf>
    <xf numFmtId="2" fontId="8" fillId="0" borderId="62" xfId="0" applyNumberFormat="1" applyFont="1" applyFill="1" applyBorder="1" applyAlignment="1" applyProtection="1">
      <alignment horizontal="center"/>
      <protection locked="0"/>
    </xf>
    <xf numFmtId="0" fontId="8" fillId="0" borderId="35" xfId="0" applyNumberFormat="1" applyFont="1" applyBorder="1" applyAlignment="1">
      <alignment horizontal="center" vertical="center"/>
    </xf>
    <xf numFmtId="2" fontId="8" fillId="0" borderId="63" xfId="0" applyNumberFormat="1" applyFont="1" applyFill="1" applyBorder="1" applyAlignment="1" applyProtection="1">
      <alignment horizontal="center"/>
      <protection locked="0"/>
    </xf>
    <xf numFmtId="2" fontId="8" fillId="0" borderId="64" xfId="0" applyNumberFormat="1" applyFont="1" applyFill="1" applyBorder="1" applyAlignment="1" applyProtection="1">
      <alignment horizontal="center"/>
      <protection locked="0"/>
    </xf>
    <xf numFmtId="0" fontId="5" fillId="0" borderId="4" xfId="0" applyFont="1" applyBorder="1" applyAlignment="1" applyProtection="1">
      <alignment horizontal="center"/>
      <protection locked="0"/>
    </xf>
    <xf numFmtId="0" fontId="5" fillId="7" borderId="10" xfId="0" applyFont="1" applyFill="1" applyBorder="1" applyAlignment="1">
      <alignment horizontal="left"/>
    </xf>
    <xf numFmtId="0" fontId="5" fillId="7" borderId="39" xfId="0" applyFont="1" applyFill="1" applyBorder="1" applyAlignment="1">
      <alignment horizontal="left"/>
    </xf>
    <xf numFmtId="0" fontId="5" fillId="7" borderId="11" xfId="0" applyFont="1" applyFill="1" applyBorder="1" applyAlignment="1">
      <alignment horizontal="left"/>
    </xf>
    <xf numFmtId="0" fontId="5" fillId="0" borderId="35" xfId="0" applyFont="1" applyBorder="1" applyAlignment="1" applyProtection="1">
      <alignment horizontal="center"/>
      <protection locked="0"/>
    </xf>
    <xf numFmtId="0" fontId="5" fillId="0" borderId="38" xfId="0" applyFont="1" applyBorder="1" applyAlignment="1" applyProtection="1">
      <alignment horizontal="center"/>
      <protection locked="0"/>
    </xf>
    <xf numFmtId="4" fontId="8" fillId="0" borderId="7" xfId="0" applyNumberFormat="1" applyFont="1" applyBorder="1" applyAlignment="1">
      <alignment vertical="center"/>
    </xf>
    <xf numFmtId="0" fontId="8" fillId="0" borderId="7" xfId="0" applyFont="1" applyBorder="1" applyAlignment="1">
      <alignment horizontal="center" vertical="center"/>
    </xf>
  </cellXfs>
  <cellStyles count="6">
    <cellStyle name="Normal" xfId="0" builtinId="0"/>
    <cellStyle name="Normal 10" xfId="1"/>
    <cellStyle name="Normal 10 21" xfId="2"/>
    <cellStyle name="Normal 11" xfId="3"/>
    <cellStyle name="Normal 13" xfId="4"/>
    <cellStyle name="Normal 3"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BE5D6"/>
      <rgbColor rgb="FFE7E6E6"/>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BFBFBF"/>
      <rgbColor rgb="FFF4B183"/>
      <rgbColor rgb="FFCC99FF"/>
      <rgbColor rgb="FFF8CBAD"/>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410400</xdr:colOff>
      <xdr:row>58</xdr:row>
      <xdr:rowOff>0</xdr:rowOff>
    </xdr:from>
    <xdr:to>
      <xdr:col>3</xdr:col>
      <xdr:colOff>57600</xdr:colOff>
      <xdr:row>58</xdr:row>
      <xdr:rowOff>256680</xdr:rowOff>
    </xdr:to>
    <xdr:sp macro="" textlink="">
      <xdr:nvSpPr>
        <xdr:cNvPr id="2" name="CustomShape 1"/>
        <xdr:cNvSpPr/>
      </xdr:nvSpPr>
      <xdr:spPr>
        <a:xfrm>
          <a:off x="3576960" y="29041560"/>
          <a:ext cx="423000" cy="256680"/>
        </a:xfrm>
        <a:prstGeom prst="rect">
          <a:avLst/>
        </a:prstGeom>
        <a:noFill/>
        <a:ln>
          <a:noFill/>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82"/>
  <sheetViews>
    <sheetView topLeftCell="A79" zoomScaleNormal="100" workbookViewId="0">
      <selection sqref="A1:F1"/>
    </sheetView>
  </sheetViews>
  <sheetFormatPr defaultRowHeight="15.6" x14ac:dyDescent="0.3"/>
  <cols>
    <col min="1" max="1" width="8" style="9" customWidth="1"/>
    <col min="2" max="2" width="35.77734375" style="9" customWidth="1"/>
    <col min="3" max="3" width="9.109375" style="9" customWidth="1"/>
    <col min="4" max="4" width="14.33203125" style="9" customWidth="1"/>
    <col min="5" max="5" width="12.88671875" style="9" customWidth="1"/>
    <col min="6" max="6" width="18.77734375" style="9" customWidth="1"/>
    <col min="7" max="1025" width="9.109375" style="9" customWidth="1"/>
  </cols>
  <sheetData>
    <row r="1" spans="1:6" ht="37.200000000000003" customHeight="1" thickBot="1" x14ac:dyDescent="0.35">
      <c r="A1" s="307" t="s">
        <v>0</v>
      </c>
      <c r="B1" s="308"/>
      <c r="C1" s="308"/>
      <c r="D1" s="308"/>
      <c r="E1" s="308"/>
      <c r="F1" s="309"/>
    </row>
    <row r="2" spans="1:6" ht="31.8" thickBot="1" x14ac:dyDescent="0.35">
      <c r="A2" s="212" t="s">
        <v>1</v>
      </c>
      <c r="B2" s="213" t="s">
        <v>2</v>
      </c>
      <c r="C2" s="213" t="s">
        <v>3</v>
      </c>
      <c r="D2" s="214" t="s">
        <v>4</v>
      </c>
      <c r="E2" s="214" t="s">
        <v>5</v>
      </c>
      <c r="F2" s="215" t="s">
        <v>6</v>
      </c>
    </row>
    <row r="3" spans="1:6" ht="16.2" thickBot="1" x14ac:dyDescent="0.35">
      <c r="A3" s="269" t="s">
        <v>7</v>
      </c>
      <c r="B3" s="211" t="s">
        <v>8</v>
      </c>
      <c r="C3" s="211" t="s">
        <v>9</v>
      </c>
      <c r="D3" s="211" t="s">
        <v>10</v>
      </c>
      <c r="E3" s="211" t="s">
        <v>11</v>
      </c>
      <c r="F3" s="270" t="s">
        <v>12</v>
      </c>
    </row>
    <row r="4" spans="1:6" ht="15" customHeight="1" thickBot="1" x14ac:dyDescent="0.35">
      <c r="A4" s="271" t="s">
        <v>13</v>
      </c>
      <c r="B4" s="207" t="s">
        <v>14</v>
      </c>
      <c r="C4" s="208"/>
      <c r="D4" s="208"/>
      <c r="E4" s="208"/>
      <c r="F4" s="209"/>
    </row>
    <row r="5" spans="1:6" s="10" customFormat="1" ht="22.2" customHeight="1" thickBot="1" x14ac:dyDescent="0.35">
      <c r="A5" s="272" t="s">
        <v>15</v>
      </c>
      <c r="B5" s="216"/>
      <c r="C5" s="216"/>
      <c r="D5" s="216"/>
      <c r="E5" s="216"/>
      <c r="F5" s="273"/>
    </row>
    <row r="6" spans="1:6" s="10" customFormat="1" ht="34.200000000000003" customHeight="1" thickBot="1" x14ac:dyDescent="0.35">
      <c r="A6" s="219" t="s">
        <v>16</v>
      </c>
      <c r="B6" s="220"/>
      <c r="C6" s="220"/>
      <c r="D6" s="220"/>
      <c r="E6" s="220"/>
      <c r="F6" s="221"/>
    </row>
    <row r="7" spans="1:6" ht="91.8" customHeight="1" x14ac:dyDescent="0.3">
      <c r="A7" s="274">
        <v>1.1000000000000001</v>
      </c>
      <c r="B7" s="217" t="s">
        <v>17</v>
      </c>
      <c r="C7" s="13" t="s">
        <v>18</v>
      </c>
      <c r="D7" s="20"/>
      <c r="E7" s="218">
        <v>150</v>
      </c>
      <c r="F7" s="275">
        <f>D7*E7</f>
        <v>0</v>
      </c>
    </row>
    <row r="8" spans="1:6" ht="80.400000000000006" customHeight="1" x14ac:dyDescent="0.3">
      <c r="A8" s="276">
        <v>1.2</v>
      </c>
      <c r="B8" s="11" t="s">
        <v>19</v>
      </c>
      <c r="C8" s="42" t="s">
        <v>20</v>
      </c>
      <c r="D8" s="25"/>
      <c r="E8" s="277">
        <v>35.1</v>
      </c>
      <c r="F8" s="278">
        <f>D8*E8</f>
        <v>0</v>
      </c>
    </row>
    <row r="9" spans="1:6" ht="124.2" customHeight="1" x14ac:dyDescent="0.3">
      <c r="A9" s="276">
        <v>1.3</v>
      </c>
      <c r="B9" s="77" t="s">
        <v>21</v>
      </c>
      <c r="C9" s="42" t="s">
        <v>20</v>
      </c>
      <c r="D9" s="25"/>
      <c r="E9" s="12">
        <v>31.77</v>
      </c>
      <c r="F9" s="278">
        <f>D9*E9</f>
        <v>0</v>
      </c>
    </row>
    <row r="10" spans="1:6" ht="93.6" customHeight="1" x14ac:dyDescent="0.3">
      <c r="A10" s="276">
        <v>1.4</v>
      </c>
      <c r="B10" s="77" t="s">
        <v>22</v>
      </c>
      <c r="C10" s="42" t="s">
        <v>20</v>
      </c>
      <c r="D10" s="25"/>
      <c r="E10" s="78">
        <v>45.63</v>
      </c>
      <c r="F10" s="278">
        <v>0</v>
      </c>
    </row>
    <row r="11" spans="1:6" x14ac:dyDescent="0.3">
      <c r="A11" s="279" t="s">
        <v>23</v>
      </c>
      <c r="B11" s="8"/>
      <c r="C11" s="8"/>
      <c r="D11" s="8"/>
      <c r="E11" s="8"/>
      <c r="F11" s="280">
        <f>SUM(F7:F10)</f>
        <v>0</v>
      </c>
    </row>
    <row r="12" spans="1:6" ht="110.4" customHeight="1" x14ac:dyDescent="0.3">
      <c r="A12" s="281" t="s">
        <v>24</v>
      </c>
      <c r="B12" s="7"/>
      <c r="C12" s="7"/>
      <c r="D12" s="7"/>
      <c r="E12" s="7"/>
      <c r="F12" s="282"/>
    </row>
    <row r="13" spans="1:6" ht="97.2" customHeight="1" x14ac:dyDescent="0.3">
      <c r="A13" s="274">
        <v>2.1</v>
      </c>
      <c r="B13" s="14" t="s">
        <v>25</v>
      </c>
      <c r="C13" s="15" t="s">
        <v>26</v>
      </c>
      <c r="D13" s="16"/>
      <c r="E13" s="17">
        <v>1.3</v>
      </c>
      <c r="F13" s="275">
        <f>D13*E13</f>
        <v>0</v>
      </c>
    </row>
    <row r="14" spans="1:6" ht="75.599999999999994" customHeight="1" x14ac:dyDescent="0.3">
      <c r="A14" s="274">
        <v>2.2000000000000002</v>
      </c>
      <c r="B14" s="18" t="s">
        <v>27</v>
      </c>
      <c r="C14" s="15" t="s">
        <v>20</v>
      </c>
      <c r="D14" s="19"/>
      <c r="E14" s="17">
        <v>4.25</v>
      </c>
      <c r="F14" s="275">
        <f>D14*E14</f>
        <v>0</v>
      </c>
    </row>
    <row r="15" spans="1:6" ht="90" x14ac:dyDescent="0.3">
      <c r="A15" s="274">
        <v>2.2999999999999998</v>
      </c>
      <c r="B15" s="18" t="s">
        <v>28</v>
      </c>
      <c r="C15" s="15" t="s">
        <v>20</v>
      </c>
      <c r="D15" s="20"/>
      <c r="E15" s="17">
        <v>3.33</v>
      </c>
      <c r="F15" s="275">
        <f>D15*E15</f>
        <v>0</v>
      </c>
    </row>
    <row r="16" spans="1:6" ht="90.6" thickBot="1" x14ac:dyDescent="0.35">
      <c r="A16" s="283">
        <v>2.4</v>
      </c>
      <c r="B16" s="21" t="s">
        <v>29</v>
      </c>
      <c r="C16" s="22" t="s">
        <v>20</v>
      </c>
      <c r="D16" s="23"/>
      <c r="E16" s="222">
        <v>7.65</v>
      </c>
      <c r="F16" s="284">
        <f>D16*E16</f>
        <v>0</v>
      </c>
    </row>
    <row r="17" spans="1:6" s="24" customFormat="1" ht="16.2" thickBot="1" x14ac:dyDescent="0.35">
      <c r="A17" s="224" t="s">
        <v>30</v>
      </c>
      <c r="B17" s="225"/>
      <c r="C17" s="225"/>
      <c r="D17" s="225"/>
      <c r="E17" s="225"/>
      <c r="F17" s="226">
        <f>SUM(F13:F16)</f>
        <v>0</v>
      </c>
    </row>
    <row r="18" spans="1:6" ht="15" customHeight="1" x14ac:dyDescent="0.3">
      <c r="A18" s="285" t="s">
        <v>31</v>
      </c>
      <c r="B18" s="223"/>
      <c r="C18" s="223"/>
      <c r="D18" s="223"/>
      <c r="E18" s="223"/>
      <c r="F18" s="286"/>
    </row>
    <row r="19" spans="1:6" ht="67.5" customHeight="1" thickBot="1" x14ac:dyDescent="0.35">
      <c r="A19" s="287">
        <v>3.1</v>
      </c>
      <c r="B19" s="227" t="s">
        <v>32</v>
      </c>
      <c r="C19" s="228" t="s">
        <v>33</v>
      </c>
      <c r="D19" s="27"/>
      <c r="E19" s="222">
        <v>1046</v>
      </c>
      <c r="F19" s="288">
        <f>D19*E19</f>
        <v>0</v>
      </c>
    </row>
    <row r="20" spans="1:6" ht="16.2" thickBot="1" x14ac:dyDescent="0.35">
      <c r="A20" s="224" t="s">
        <v>34</v>
      </c>
      <c r="B20" s="225"/>
      <c r="C20" s="225"/>
      <c r="D20" s="225"/>
      <c r="E20" s="225"/>
      <c r="F20" s="226">
        <f>SUM(F19:F19)</f>
        <v>0</v>
      </c>
    </row>
    <row r="21" spans="1:6" ht="15" customHeight="1" thickBot="1" x14ac:dyDescent="0.35">
      <c r="A21" s="289"/>
      <c r="B21" s="229"/>
      <c r="C21" s="229"/>
      <c r="D21" s="229"/>
      <c r="E21" s="229"/>
      <c r="F21" s="290"/>
    </row>
    <row r="22" spans="1:6" ht="46.8" customHeight="1" thickBot="1" x14ac:dyDescent="0.35">
      <c r="A22" s="230" t="s">
        <v>35</v>
      </c>
      <c r="B22" s="231"/>
      <c r="C22" s="231"/>
      <c r="D22" s="231"/>
      <c r="E22" s="231"/>
      <c r="F22" s="232"/>
    </row>
    <row r="23" spans="1:6" ht="15" customHeight="1" thickBot="1" x14ac:dyDescent="0.35">
      <c r="A23" s="235" t="s">
        <v>36</v>
      </c>
      <c r="B23" s="236"/>
      <c r="C23" s="236"/>
      <c r="D23" s="236"/>
      <c r="E23" s="236"/>
      <c r="F23" s="237"/>
    </row>
    <row r="24" spans="1:6" ht="60.6" thickBot="1" x14ac:dyDescent="0.35">
      <c r="A24" s="291">
        <v>4.0999999999999996</v>
      </c>
      <c r="B24" s="233" t="s">
        <v>37</v>
      </c>
      <c r="C24" s="234" t="s">
        <v>18</v>
      </c>
      <c r="D24" s="23"/>
      <c r="E24" s="238">
        <v>42</v>
      </c>
      <c r="F24" s="284">
        <f>D24*E24</f>
        <v>0</v>
      </c>
    </row>
    <row r="25" spans="1:6" ht="16.2" thickBot="1" x14ac:dyDescent="0.35">
      <c r="A25" s="224" t="s">
        <v>38</v>
      </c>
      <c r="B25" s="225"/>
      <c r="C25" s="225"/>
      <c r="D25" s="225"/>
      <c r="E25" s="225"/>
      <c r="F25" s="226">
        <f>SUM(F24:F24)</f>
        <v>0</v>
      </c>
    </row>
    <row r="26" spans="1:6" ht="15" customHeight="1" x14ac:dyDescent="0.3">
      <c r="A26" s="292" t="s">
        <v>39</v>
      </c>
      <c r="B26" s="239"/>
      <c r="C26" s="239"/>
      <c r="D26" s="239"/>
      <c r="E26" s="239"/>
      <c r="F26" s="293"/>
    </row>
    <row r="27" spans="1:6" ht="30.6" thickBot="1" x14ac:dyDescent="0.35">
      <c r="A27" s="294">
        <v>5.0999999999999996</v>
      </c>
      <c r="B27" s="240" t="s">
        <v>40</v>
      </c>
      <c r="C27" s="26" t="s">
        <v>18</v>
      </c>
      <c r="D27" s="27"/>
      <c r="E27" s="222">
        <v>20</v>
      </c>
      <c r="F27" s="288">
        <f>D27*E27</f>
        <v>0</v>
      </c>
    </row>
    <row r="28" spans="1:6" ht="16.2" thickBot="1" x14ac:dyDescent="0.35">
      <c r="A28" s="224" t="s">
        <v>41</v>
      </c>
      <c r="B28" s="225"/>
      <c r="C28" s="225"/>
      <c r="D28" s="225"/>
      <c r="E28" s="225"/>
      <c r="F28" s="226">
        <f>SUM(F27:F27)</f>
        <v>0</v>
      </c>
    </row>
    <row r="29" spans="1:6" ht="16.2" thickBot="1" x14ac:dyDescent="0.35">
      <c r="A29" s="241" t="s">
        <v>42</v>
      </c>
      <c r="B29" s="242"/>
      <c r="C29" s="242"/>
      <c r="D29" s="242"/>
      <c r="E29" s="242"/>
      <c r="F29" s="243"/>
    </row>
    <row r="30" spans="1:6" ht="81.599999999999994" customHeight="1" thickBot="1" x14ac:dyDescent="0.35">
      <c r="A30" s="230" t="s">
        <v>43</v>
      </c>
      <c r="B30" s="231"/>
      <c r="C30" s="231"/>
      <c r="D30" s="231"/>
      <c r="E30" s="231"/>
      <c r="F30" s="232"/>
    </row>
    <row r="31" spans="1:6" s="10" customFormat="1" ht="45.6" thickBot="1" x14ac:dyDescent="0.3">
      <c r="A31" s="245">
        <v>6.1</v>
      </c>
      <c r="B31" s="246" t="s">
        <v>44</v>
      </c>
      <c r="C31" s="22" t="s">
        <v>26</v>
      </c>
      <c r="D31" s="86"/>
      <c r="E31" s="238">
        <v>92</v>
      </c>
      <c r="F31" s="284">
        <f>D31*E31</f>
        <v>0</v>
      </c>
    </row>
    <row r="32" spans="1:6" ht="16.2" thickBot="1" x14ac:dyDescent="0.35">
      <c r="A32" s="224" t="s">
        <v>45</v>
      </c>
      <c r="B32" s="225"/>
      <c r="C32" s="225"/>
      <c r="D32" s="225"/>
      <c r="E32" s="225"/>
      <c r="F32" s="226">
        <f>SUM(F31:F31)</f>
        <v>0</v>
      </c>
    </row>
    <row r="33" spans="1:6" ht="15.6" customHeight="1" thickBot="1" x14ac:dyDescent="0.35">
      <c r="A33" s="247" t="s">
        <v>46</v>
      </c>
      <c r="B33" s="247"/>
      <c r="C33" s="247"/>
      <c r="D33" s="247"/>
      <c r="E33" s="247"/>
      <c r="F33" s="248"/>
    </row>
    <row r="34" spans="1:6" ht="110.4" customHeight="1" thickBot="1" x14ac:dyDescent="0.35">
      <c r="A34" s="247" t="s">
        <v>47</v>
      </c>
      <c r="B34" s="247"/>
      <c r="C34" s="247"/>
      <c r="D34" s="247"/>
      <c r="E34" s="247"/>
      <c r="F34" s="248"/>
    </row>
    <row r="35" spans="1:6" ht="30.6" customHeight="1" x14ac:dyDescent="0.3">
      <c r="A35" s="249"/>
      <c r="B35" s="250" t="s">
        <v>48</v>
      </c>
      <c r="C35" s="250"/>
      <c r="D35" s="250"/>
      <c r="E35" s="250"/>
      <c r="F35" s="295"/>
    </row>
    <row r="36" spans="1:6" ht="33" customHeight="1" x14ac:dyDescent="0.3">
      <c r="A36" s="28"/>
      <c r="B36" s="5" t="s">
        <v>49</v>
      </c>
      <c r="C36" s="5"/>
      <c r="D36" s="5"/>
      <c r="E36" s="5"/>
      <c r="F36" s="296"/>
    </row>
    <row r="37" spans="1:6" ht="30" customHeight="1" x14ac:dyDescent="0.3">
      <c r="A37" s="28"/>
      <c r="B37" s="5" t="s">
        <v>50</v>
      </c>
      <c r="C37" s="5"/>
      <c r="D37" s="5"/>
      <c r="E37" s="5"/>
      <c r="F37" s="296"/>
    </row>
    <row r="38" spans="1:6" ht="29.4" customHeight="1" x14ac:dyDescent="0.3">
      <c r="A38" s="28"/>
      <c r="B38" s="4" t="s">
        <v>51</v>
      </c>
      <c r="C38" s="4"/>
      <c r="D38" s="4"/>
      <c r="E38" s="4"/>
      <c r="F38" s="297"/>
    </row>
    <row r="39" spans="1:6" ht="33" customHeight="1" x14ac:dyDescent="0.3">
      <c r="A39" s="28"/>
      <c r="B39" s="3" t="s">
        <v>52</v>
      </c>
      <c r="C39" s="3"/>
      <c r="D39" s="3"/>
      <c r="E39" s="3"/>
      <c r="F39" s="298"/>
    </row>
    <row r="40" spans="1:6" x14ac:dyDescent="0.3">
      <c r="A40" s="29" t="s">
        <v>53</v>
      </c>
      <c r="B40" s="93" t="s">
        <v>54</v>
      </c>
      <c r="C40" s="78" t="s">
        <v>33</v>
      </c>
      <c r="D40" s="78"/>
      <c r="E40" s="17">
        <f>9.31*1000</f>
        <v>9310</v>
      </c>
      <c r="F40" s="299">
        <f>D40*E40</f>
        <v>0</v>
      </c>
    </row>
    <row r="41" spans="1:6" x14ac:dyDescent="0.3">
      <c r="A41" s="29" t="s">
        <v>55</v>
      </c>
      <c r="B41" s="93" t="s">
        <v>56</v>
      </c>
      <c r="C41" s="78" t="s">
        <v>33</v>
      </c>
      <c r="D41" s="78"/>
      <c r="E41" s="17">
        <f>0.16*1000</f>
        <v>160</v>
      </c>
      <c r="F41" s="299">
        <f>D41*E41</f>
        <v>0</v>
      </c>
    </row>
    <row r="42" spans="1:6" ht="16.2" thickBot="1" x14ac:dyDescent="0.35">
      <c r="A42" s="251" t="s">
        <v>57</v>
      </c>
      <c r="B42" s="252" t="s">
        <v>58</v>
      </c>
      <c r="C42" s="83" t="s">
        <v>33</v>
      </c>
      <c r="D42" s="83"/>
      <c r="E42" s="222">
        <f>0.053*1000</f>
        <v>53</v>
      </c>
      <c r="F42" s="300">
        <f>D42*E42</f>
        <v>0</v>
      </c>
    </row>
    <row r="43" spans="1:6" ht="16.2" thickBot="1" x14ac:dyDescent="0.35">
      <c r="A43" s="224" t="s">
        <v>59</v>
      </c>
      <c r="B43" s="225"/>
      <c r="C43" s="225"/>
      <c r="D43" s="225"/>
      <c r="E43" s="225"/>
      <c r="F43" s="226">
        <f>SUM(F40:F42)</f>
        <v>0</v>
      </c>
    </row>
    <row r="44" spans="1:6" ht="32.4" customHeight="1" thickBot="1" x14ac:dyDescent="0.35">
      <c r="A44" s="255" t="s">
        <v>60</v>
      </c>
      <c r="B44" s="255"/>
      <c r="C44" s="255"/>
      <c r="D44" s="255"/>
      <c r="E44" s="255"/>
      <c r="F44" s="256"/>
    </row>
    <row r="45" spans="1:6" ht="105" x14ac:dyDescent="0.3">
      <c r="A45" s="244">
        <v>8.1</v>
      </c>
      <c r="B45" s="253" t="s">
        <v>61</v>
      </c>
      <c r="C45" s="15" t="s">
        <v>62</v>
      </c>
      <c r="D45" s="15"/>
      <c r="E45" s="254">
        <v>1</v>
      </c>
      <c r="F45" s="301">
        <f>D45*E45</f>
        <v>0</v>
      </c>
    </row>
    <row r="46" spans="1:6" ht="90" x14ac:dyDescent="0.3">
      <c r="A46" s="31">
        <v>8.1999999999999993</v>
      </c>
      <c r="B46" s="30" t="s">
        <v>63</v>
      </c>
      <c r="C46" s="42" t="s">
        <v>62</v>
      </c>
      <c r="D46" s="42"/>
      <c r="E46" s="50">
        <v>1</v>
      </c>
      <c r="F46" s="299">
        <f>D46*E46</f>
        <v>0</v>
      </c>
    </row>
    <row r="47" spans="1:6" ht="90" x14ac:dyDescent="0.3">
      <c r="A47" s="31">
        <v>8.3000000000000007</v>
      </c>
      <c r="B47" s="93" t="s">
        <v>64</v>
      </c>
      <c r="C47" s="42" t="s">
        <v>62</v>
      </c>
      <c r="D47" s="42"/>
      <c r="E47" s="50">
        <v>1</v>
      </c>
      <c r="F47" s="299">
        <f>D47*E47</f>
        <v>0</v>
      </c>
    </row>
    <row r="48" spans="1:6" ht="120" x14ac:dyDescent="0.3">
      <c r="A48" s="31">
        <v>8.4</v>
      </c>
      <c r="B48" s="93" t="s">
        <v>65</v>
      </c>
      <c r="C48" s="42" t="s">
        <v>62</v>
      </c>
      <c r="D48" s="42"/>
      <c r="E48" s="50">
        <v>1</v>
      </c>
      <c r="F48" s="299">
        <f>D48*E48</f>
        <v>0</v>
      </c>
    </row>
    <row r="49" spans="1:6" ht="90.6" thickBot="1" x14ac:dyDescent="0.35">
      <c r="A49" s="257">
        <v>8.5</v>
      </c>
      <c r="B49" s="252" t="s">
        <v>66</v>
      </c>
      <c r="C49" s="258" t="s">
        <v>62</v>
      </c>
      <c r="D49" s="258"/>
      <c r="E49" s="259">
        <v>1</v>
      </c>
      <c r="F49" s="300">
        <f>D49*E49</f>
        <v>0</v>
      </c>
    </row>
    <row r="50" spans="1:6" ht="16.2" thickBot="1" x14ac:dyDescent="0.35">
      <c r="A50" s="224" t="s">
        <v>67</v>
      </c>
      <c r="B50" s="225"/>
      <c r="C50" s="225"/>
      <c r="D50" s="225"/>
      <c r="E50" s="225"/>
      <c r="F50" s="226">
        <f>SUM(F45:F49)</f>
        <v>0</v>
      </c>
    </row>
    <row r="51" spans="1:6" ht="47.4" customHeight="1" x14ac:dyDescent="0.3">
      <c r="A51" s="260" t="s">
        <v>68</v>
      </c>
      <c r="B51" s="260"/>
      <c r="C51" s="260"/>
      <c r="D51" s="260"/>
      <c r="E51" s="260"/>
      <c r="F51" s="302"/>
    </row>
    <row r="52" spans="1:6" ht="78.75" customHeight="1" x14ac:dyDescent="0.3">
      <c r="A52" s="31">
        <v>9.1</v>
      </c>
      <c r="B52" s="93" t="s">
        <v>69</v>
      </c>
      <c r="C52" s="42" t="s">
        <v>62</v>
      </c>
      <c r="D52" s="42"/>
      <c r="E52" s="50">
        <v>1</v>
      </c>
      <c r="F52" s="299">
        <f t="shared" ref="F52:F61" si="0">D52*E52</f>
        <v>0</v>
      </c>
    </row>
    <row r="53" spans="1:6" ht="105" x14ac:dyDescent="0.3">
      <c r="A53" s="31">
        <v>9.1999999999999993</v>
      </c>
      <c r="B53" s="93" t="s">
        <v>70</v>
      </c>
      <c r="C53" s="42" t="s">
        <v>62</v>
      </c>
      <c r="D53" s="42"/>
      <c r="E53" s="50">
        <v>1</v>
      </c>
      <c r="F53" s="299">
        <f t="shared" si="0"/>
        <v>0</v>
      </c>
    </row>
    <row r="54" spans="1:6" ht="120" x14ac:dyDescent="0.3">
      <c r="A54" s="31">
        <v>9.3000000000000007</v>
      </c>
      <c r="B54" s="93" t="s">
        <v>71</v>
      </c>
      <c r="C54" s="42" t="s">
        <v>62</v>
      </c>
      <c r="D54" s="32"/>
      <c r="E54" s="50">
        <v>1</v>
      </c>
      <c r="F54" s="299">
        <f t="shared" si="0"/>
        <v>0</v>
      </c>
    </row>
    <row r="55" spans="1:6" ht="105" x14ac:dyDescent="0.3">
      <c r="A55" s="31">
        <v>9.4</v>
      </c>
      <c r="B55" s="93" t="s">
        <v>72</v>
      </c>
      <c r="C55" s="42" t="s">
        <v>62</v>
      </c>
      <c r="D55" s="33"/>
      <c r="E55" s="50">
        <v>1</v>
      </c>
      <c r="F55" s="299">
        <f t="shared" si="0"/>
        <v>0</v>
      </c>
    </row>
    <row r="56" spans="1:6" ht="105" x14ac:dyDescent="0.3">
      <c r="A56" s="31">
        <v>9.5</v>
      </c>
      <c r="B56" s="93" t="s">
        <v>73</v>
      </c>
      <c r="C56" s="42" t="s">
        <v>62</v>
      </c>
      <c r="D56" s="42"/>
      <c r="E56" s="50">
        <v>1</v>
      </c>
      <c r="F56" s="299">
        <f t="shared" si="0"/>
        <v>0</v>
      </c>
    </row>
    <row r="57" spans="1:6" ht="98.85" customHeight="1" x14ac:dyDescent="0.3">
      <c r="A57" s="31">
        <v>9.6</v>
      </c>
      <c r="B57" s="93" t="s">
        <v>74</v>
      </c>
      <c r="C57" s="42" t="s">
        <v>62</v>
      </c>
      <c r="D57" s="42"/>
      <c r="E57" s="50">
        <v>1</v>
      </c>
      <c r="F57" s="299">
        <f t="shared" si="0"/>
        <v>0</v>
      </c>
    </row>
    <row r="58" spans="1:6" ht="105" x14ac:dyDescent="0.3">
      <c r="A58" s="31">
        <v>9.6999999999999993</v>
      </c>
      <c r="B58" s="93" t="s">
        <v>75</v>
      </c>
      <c r="C58" s="42" t="s">
        <v>62</v>
      </c>
      <c r="D58" s="42"/>
      <c r="E58" s="50">
        <v>1</v>
      </c>
      <c r="F58" s="299">
        <f t="shared" si="0"/>
        <v>0</v>
      </c>
    </row>
    <row r="59" spans="1:6" ht="90" x14ac:dyDescent="0.3">
      <c r="A59" s="31">
        <v>9.8000000000000007</v>
      </c>
      <c r="B59" s="93" t="s">
        <v>76</v>
      </c>
      <c r="C59" s="42" t="s">
        <v>62</v>
      </c>
      <c r="D59" s="42"/>
      <c r="E59" s="50">
        <v>1</v>
      </c>
      <c r="F59" s="299">
        <f t="shared" si="0"/>
        <v>0</v>
      </c>
    </row>
    <row r="60" spans="1:6" ht="118.5" customHeight="1" x14ac:dyDescent="0.3">
      <c r="A60" s="31">
        <v>9.9</v>
      </c>
      <c r="B60" s="93" t="s">
        <v>77</v>
      </c>
      <c r="C60" s="42" t="s">
        <v>62</v>
      </c>
      <c r="D60" s="42"/>
      <c r="E60" s="50">
        <v>1</v>
      </c>
      <c r="F60" s="299">
        <f t="shared" si="0"/>
        <v>0</v>
      </c>
    </row>
    <row r="61" spans="1:6" ht="90" x14ac:dyDescent="0.3">
      <c r="A61" s="34">
        <v>9.1</v>
      </c>
      <c r="B61" s="93" t="s">
        <v>78</v>
      </c>
      <c r="C61" s="42" t="s">
        <v>62</v>
      </c>
      <c r="D61" s="42"/>
      <c r="E61" s="50">
        <v>1</v>
      </c>
      <c r="F61" s="299">
        <f t="shared" si="0"/>
        <v>0</v>
      </c>
    </row>
    <row r="62" spans="1:6" x14ac:dyDescent="0.3">
      <c r="A62" s="303" t="s">
        <v>79</v>
      </c>
      <c r="B62" s="6"/>
      <c r="C62" s="6"/>
      <c r="D62" s="6"/>
      <c r="E62" s="6"/>
      <c r="F62" s="304">
        <f>SUM(F52:F61)</f>
        <v>0</v>
      </c>
    </row>
    <row r="63" spans="1:6" ht="15.6" customHeight="1" x14ac:dyDescent="0.3">
      <c r="A63" s="2" t="s">
        <v>80</v>
      </c>
      <c r="B63" s="2"/>
      <c r="C63" s="2"/>
      <c r="D63" s="2"/>
      <c r="E63" s="2"/>
      <c r="F63" s="305"/>
    </row>
    <row r="64" spans="1:6" x14ac:dyDescent="0.3">
      <c r="A64" s="31">
        <v>10.1</v>
      </c>
      <c r="B64" s="93" t="s">
        <v>81</v>
      </c>
      <c r="C64" s="42" t="s">
        <v>62</v>
      </c>
      <c r="D64" s="42"/>
      <c r="E64" s="50">
        <v>40</v>
      </c>
      <c r="F64" s="299">
        <f t="shared" ref="F64:F70" si="1">D64*E64</f>
        <v>0</v>
      </c>
    </row>
    <row r="65" spans="1:6" x14ac:dyDescent="0.3">
      <c r="A65" s="31">
        <v>10.199999999999999</v>
      </c>
      <c r="B65" s="93" t="s">
        <v>82</v>
      </c>
      <c r="C65" s="42" t="s">
        <v>62</v>
      </c>
      <c r="D65" s="42"/>
      <c r="E65" s="50">
        <v>42</v>
      </c>
      <c r="F65" s="299">
        <f t="shared" si="1"/>
        <v>0</v>
      </c>
    </row>
    <row r="66" spans="1:6" x14ac:dyDescent="0.3">
      <c r="A66" s="31">
        <v>10.3</v>
      </c>
      <c r="B66" s="93" t="s">
        <v>83</v>
      </c>
      <c r="C66" s="42" t="s">
        <v>62</v>
      </c>
      <c r="D66" s="42"/>
      <c r="E66" s="50">
        <v>42</v>
      </c>
      <c r="F66" s="299">
        <f t="shared" si="1"/>
        <v>0</v>
      </c>
    </row>
    <row r="67" spans="1:6" ht="60" x14ac:dyDescent="0.3">
      <c r="A67" s="31">
        <v>10.4</v>
      </c>
      <c r="B67" s="93" t="s">
        <v>84</v>
      </c>
      <c r="C67" s="42" t="s">
        <v>62</v>
      </c>
      <c r="D67" s="42"/>
      <c r="E67" s="50">
        <v>2</v>
      </c>
      <c r="F67" s="299">
        <f t="shared" si="1"/>
        <v>0</v>
      </c>
    </row>
    <row r="68" spans="1:6" ht="45" x14ac:dyDescent="0.3">
      <c r="A68" s="31">
        <v>10.5</v>
      </c>
      <c r="B68" s="93" t="s">
        <v>85</v>
      </c>
      <c r="C68" s="42" t="s">
        <v>62</v>
      </c>
      <c r="D68" s="42"/>
      <c r="E68" s="50">
        <v>1</v>
      </c>
      <c r="F68" s="299">
        <f t="shared" si="1"/>
        <v>0</v>
      </c>
    </row>
    <row r="69" spans="1:6" ht="30" x14ac:dyDescent="0.3">
      <c r="A69" s="31">
        <v>10.6</v>
      </c>
      <c r="B69" s="93" t="s">
        <v>86</v>
      </c>
      <c r="C69" s="42" t="s">
        <v>62</v>
      </c>
      <c r="D69" s="42"/>
      <c r="E69" s="50">
        <v>20</v>
      </c>
      <c r="F69" s="299">
        <f t="shared" si="1"/>
        <v>0</v>
      </c>
    </row>
    <row r="70" spans="1:6" ht="30.6" thickBot="1" x14ac:dyDescent="0.35">
      <c r="A70" s="257">
        <v>10.7</v>
      </c>
      <c r="B70" s="252" t="s">
        <v>87</v>
      </c>
      <c r="C70" s="258" t="s">
        <v>62</v>
      </c>
      <c r="D70" s="258"/>
      <c r="E70" s="259">
        <v>20</v>
      </c>
      <c r="F70" s="300">
        <f t="shared" si="1"/>
        <v>0</v>
      </c>
    </row>
    <row r="71" spans="1:6" ht="16.2" thickBot="1" x14ac:dyDescent="0.35">
      <c r="A71" s="224" t="s">
        <v>88</v>
      </c>
      <c r="B71" s="225"/>
      <c r="C71" s="225"/>
      <c r="D71" s="225"/>
      <c r="E71" s="225"/>
      <c r="F71" s="226">
        <f>SUM(F64:F70)</f>
        <v>0</v>
      </c>
    </row>
    <row r="72" spans="1:6" ht="15.6" customHeight="1" thickBot="1" x14ac:dyDescent="0.35">
      <c r="A72" s="255" t="s">
        <v>89</v>
      </c>
      <c r="B72" s="255"/>
      <c r="C72" s="255"/>
      <c r="D72" s="255"/>
      <c r="E72" s="255"/>
      <c r="F72" s="256"/>
    </row>
    <row r="73" spans="1:6" ht="75" x14ac:dyDescent="0.3">
      <c r="A73" s="244">
        <v>11.1</v>
      </c>
      <c r="B73" s="261" t="s">
        <v>90</v>
      </c>
      <c r="C73" s="15" t="s">
        <v>62</v>
      </c>
      <c r="D73" s="15"/>
      <c r="E73" s="254">
        <v>1</v>
      </c>
      <c r="F73" s="301">
        <f>D73*E73</f>
        <v>0</v>
      </c>
    </row>
    <row r="74" spans="1:6" ht="60" x14ac:dyDescent="0.3">
      <c r="A74" s="31">
        <v>11.2</v>
      </c>
      <c r="B74" s="93" t="s">
        <v>91</v>
      </c>
      <c r="C74" s="42" t="s">
        <v>62</v>
      </c>
      <c r="D74" s="42"/>
      <c r="E74" s="50">
        <v>1</v>
      </c>
      <c r="F74" s="299">
        <f>D74*E74</f>
        <v>0</v>
      </c>
    </row>
    <row r="75" spans="1:6" ht="78.599999999999994" thickBot="1" x14ac:dyDescent="0.35">
      <c r="A75" s="257"/>
      <c r="B75" s="262" t="s">
        <v>92</v>
      </c>
      <c r="C75" s="263"/>
      <c r="D75" s="263"/>
      <c r="E75" s="264"/>
      <c r="F75" s="300"/>
    </row>
    <row r="76" spans="1:6" ht="16.2" thickBot="1" x14ac:dyDescent="0.35">
      <c r="A76" s="224" t="s">
        <v>93</v>
      </c>
      <c r="B76" s="225"/>
      <c r="C76" s="225"/>
      <c r="D76" s="225"/>
      <c r="E76" s="225"/>
      <c r="F76" s="226">
        <f>SUM(F73:F75)</f>
        <v>0</v>
      </c>
    </row>
    <row r="77" spans="1:6" ht="15.6" customHeight="1" thickBot="1" x14ac:dyDescent="0.35">
      <c r="A77" s="247" t="s">
        <v>94</v>
      </c>
      <c r="B77" s="247"/>
      <c r="C77" s="247"/>
      <c r="D77" s="247"/>
      <c r="E77" s="247"/>
      <c r="F77" s="248"/>
    </row>
    <row r="78" spans="1:6" ht="75" x14ac:dyDescent="0.3">
      <c r="A78" s="265">
        <v>12.1</v>
      </c>
      <c r="B78" s="261" t="s">
        <v>95</v>
      </c>
      <c r="C78" s="15" t="s">
        <v>62</v>
      </c>
      <c r="D78" s="15"/>
      <c r="E78" s="254">
        <v>13</v>
      </c>
      <c r="F78" s="299">
        <f>D78*E78</f>
        <v>0</v>
      </c>
    </row>
    <row r="79" spans="1:6" ht="90" x14ac:dyDescent="0.3">
      <c r="A79" s="65">
        <v>12.2</v>
      </c>
      <c r="B79" s="36" t="s">
        <v>96</v>
      </c>
      <c r="C79" s="42" t="s">
        <v>62</v>
      </c>
      <c r="D79" s="37"/>
      <c r="E79" s="43">
        <v>1</v>
      </c>
      <c r="F79" s="299">
        <f>D79*E79</f>
        <v>0</v>
      </c>
    </row>
    <row r="80" spans="1:6" ht="16.2" thickBot="1" x14ac:dyDescent="0.35">
      <c r="A80" s="266">
        <v>12.3</v>
      </c>
      <c r="B80" s="267" t="s">
        <v>97</v>
      </c>
      <c r="C80" s="268" t="s">
        <v>98</v>
      </c>
      <c r="D80" s="268"/>
      <c r="E80" s="306">
        <v>1</v>
      </c>
      <c r="F80" s="299">
        <f>D80*E80</f>
        <v>0</v>
      </c>
    </row>
    <row r="81" spans="1:6" ht="16.2" thickBot="1" x14ac:dyDescent="0.35">
      <c r="A81" s="224" t="s">
        <v>99</v>
      </c>
      <c r="B81" s="225"/>
      <c r="C81" s="225"/>
      <c r="D81" s="225"/>
      <c r="E81" s="225"/>
      <c r="F81" s="226">
        <f>SUM(F78:F80)</f>
        <v>0</v>
      </c>
    </row>
    <row r="82" spans="1:6" ht="16.2" thickBot="1" x14ac:dyDescent="0.35">
      <c r="A82" s="224" t="s">
        <v>100</v>
      </c>
      <c r="B82" s="225"/>
      <c r="C82" s="225"/>
      <c r="D82" s="225"/>
      <c r="E82" s="225"/>
      <c r="F82" s="226">
        <f>F11+F17+F20+F25+F28+F32+F43+F50+F62+F71+F76+F81</f>
        <v>0</v>
      </c>
    </row>
  </sheetData>
  <mergeCells count="37">
    <mergeCell ref="A81:E81"/>
    <mergeCell ref="A82:E82"/>
    <mergeCell ref="A63:F63"/>
    <mergeCell ref="A71:E71"/>
    <mergeCell ref="A72:F72"/>
    <mergeCell ref="A76:E76"/>
    <mergeCell ref="A77:F77"/>
    <mergeCell ref="A43:E43"/>
    <mergeCell ref="A44:F44"/>
    <mergeCell ref="A50:E50"/>
    <mergeCell ref="A51:F51"/>
    <mergeCell ref="A62:E62"/>
    <mergeCell ref="B35:F35"/>
    <mergeCell ref="B36:F36"/>
    <mergeCell ref="B37:F37"/>
    <mergeCell ref="B38:F38"/>
    <mergeCell ref="B39:F39"/>
    <mergeCell ref="A29:F29"/>
    <mergeCell ref="A30:F30"/>
    <mergeCell ref="A32:E32"/>
    <mergeCell ref="A33:F33"/>
    <mergeCell ref="A34:F34"/>
    <mergeCell ref="A22:F22"/>
    <mergeCell ref="A23:F23"/>
    <mergeCell ref="A25:E25"/>
    <mergeCell ref="A26:F26"/>
    <mergeCell ref="A28:E28"/>
    <mergeCell ref="A12:F12"/>
    <mergeCell ref="A17:E17"/>
    <mergeCell ref="A18:F18"/>
    <mergeCell ref="A20:E20"/>
    <mergeCell ref="A21:F21"/>
    <mergeCell ref="A1:F1"/>
    <mergeCell ref="B4:F4"/>
    <mergeCell ref="A5:F5"/>
    <mergeCell ref="A6:F6"/>
    <mergeCell ref="A11:E11"/>
  </mergeCells>
  <pageMargins left="0.7" right="0.7" top="0.75" bottom="0.75" header="0.51180555555555496" footer="0.51180555555555496"/>
  <pageSetup firstPageNumber="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4"/>
  <sheetViews>
    <sheetView tabSelected="1" topLeftCell="A4" zoomScaleNormal="100" workbookViewId="0">
      <selection activeCell="B19" sqref="B19"/>
    </sheetView>
  </sheetViews>
  <sheetFormatPr defaultRowHeight="14.4" x14ac:dyDescent="0.3"/>
  <cols>
    <col min="1" max="1" width="9" customWidth="1"/>
    <col min="2" max="2" width="62.77734375" customWidth="1"/>
    <col min="3" max="3" width="20.109375" customWidth="1"/>
    <col min="4" max="4" width="18.33203125" customWidth="1"/>
    <col min="5" max="5" width="19.88671875" customWidth="1"/>
    <col min="6" max="1025" width="8.6640625" customWidth="1"/>
  </cols>
  <sheetData>
    <row r="1" spans="1:5" ht="48" customHeight="1" thickBot="1" x14ac:dyDescent="0.35">
      <c r="A1" s="129" t="s">
        <v>350</v>
      </c>
      <c r="B1" s="129"/>
      <c r="C1" s="129"/>
      <c r="D1" s="129"/>
      <c r="E1" s="129"/>
    </row>
    <row r="2" spans="1:5" ht="33.6" customHeight="1" x14ac:dyDescent="0.3">
      <c r="A2" s="94" t="s">
        <v>351</v>
      </c>
      <c r="B2" s="95" t="s">
        <v>352</v>
      </c>
      <c r="C2" s="96" t="s">
        <v>353</v>
      </c>
      <c r="D2" s="96" t="s">
        <v>354</v>
      </c>
      <c r="E2" s="97" t="s">
        <v>355</v>
      </c>
    </row>
    <row r="3" spans="1:5" ht="33" customHeight="1" x14ac:dyDescent="0.3">
      <c r="A3" s="98" t="s">
        <v>356</v>
      </c>
      <c r="B3" s="99" t="s">
        <v>357</v>
      </c>
      <c r="C3" s="100"/>
      <c r="D3" s="100"/>
      <c r="E3" s="101"/>
    </row>
    <row r="4" spans="1:5" ht="20.25" customHeight="1" x14ac:dyDescent="0.3">
      <c r="A4" s="102" t="s">
        <v>13</v>
      </c>
      <c r="B4" s="103" t="s">
        <v>358</v>
      </c>
      <c r="C4" s="104">
        <f>I.1!F82</f>
        <v>0</v>
      </c>
      <c r="D4" s="105">
        <f t="shared" ref="D4:D10" si="0">C4/100*18</f>
        <v>0</v>
      </c>
      <c r="E4" s="106">
        <f t="shared" ref="E4:E10" si="1">C4+D4</f>
        <v>0</v>
      </c>
    </row>
    <row r="5" spans="1:5" ht="18.75" customHeight="1" x14ac:dyDescent="0.3">
      <c r="A5" s="102" t="s">
        <v>101</v>
      </c>
      <c r="B5" s="103" t="s">
        <v>359</v>
      </c>
      <c r="C5" s="104">
        <f>I.2!F102</f>
        <v>0</v>
      </c>
      <c r="D5" s="105">
        <f t="shared" si="0"/>
        <v>0</v>
      </c>
      <c r="E5" s="106">
        <f t="shared" si="1"/>
        <v>0</v>
      </c>
    </row>
    <row r="6" spans="1:5" ht="20.25" customHeight="1" x14ac:dyDescent="0.3">
      <c r="A6" s="102" t="s">
        <v>183</v>
      </c>
      <c r="B6" s="103" t="s">
        <v>360</v>
      </c>
      <c r="C6" s="104">
        <f>I.3!F21</f>
        <v>0</v>
      </c>
      <c r="D6" s="105">
        <f t="shared" si="0"/>
        <v>0</v>
      </c>
      <c r="E6" s="106">
        <f t="shared" si="1"/>
        <v>0</v>
      </c>
    </row>
    <row r="7" spans="1:5" ht="21" customHeight="1" x14ac:dyDescent="0.3">
      <c r="A7" s="102" t="s">
        <v>198</v>
      </c>
      <c r="B7" s="103" t="s">
        <v>361</v>
      </c>
      <c r="C7" s="104">
        <f>I.4!F14</f>
        <v>0</v>
      </c>
      <c r="D7" s="105">
        <f t="shared" si="0"/>
        <v>0</v>
      </c>
      <c r="E7" s="106">
        <f t="shared" si="1"/>
        <v>0</v>
      </c>
    </row>
    <row r="8" spans="1:5" ht="19.5" customHeight="1" x14ac:dyDescent="0.3">
      <c r="A8" s="102" t="s">
        <v>208</v>
      </c>
      <c r="B8" s="103" t="s">
        <v>362</v>
      </c>
      <c r="C8" s="104">
        <f>I.5!F24</f>
        <v>0</v>
      </c>
      <c r="D8" s="105">
        <f t="shared" si="0"/>
        <v>0</v>
      </c>
      <c r="E8" s="106">
        <f t="shared" si="1"/>
        <v>0</v>
      </c>
    </row>
    <row r="9" spans="1:5" ht="21.75" customHeight="1" x14ac:dyDescent="0.3">
      <c r="A9" s="102" t="s">
        <v>232</v>
      </c>
      <c r="B9" s="103" t="s">
        <v>363</v>
      </c>
      <c r="C9" s="104">
        <f>I.6!F20</f>
        <v>0</v>
      </c>
      <c r="D9" s="105">
        <f t="shared" si="0"/>
        <v>0</v>
      </c>
      <c r="E9" s="106">
        <f t="shared" si="1"/>
        <v>0</v>
      </c>
    </row>
    <row r="10" spans="1:5" ht="21.75" customHeight="1" x14ac:dyDescent="0.3">
      <c r="A10" s="130" t="s">
        <v>364</v>
      </c>
      <c r="B10" s="130"/>
      <c r="C10" s="107">
        <f>SUM(C4:C9)</f>
        <v>0</v>
      </c>
      <c r="D10" s="108">
        <f t="shared" si="0"/>
        <v>0</v>
      </c>
      <c r="E10" s="109">
        <f t="shared" si="1"/>
        <v>0</v>
      </c>
    </row>
    <row r="11" spans="1:5" ht="37.5" customHeight="1" x14ac:dyDescent="0.3">
      <c r="A11" s="110" t="s">
        <v>247</v>
      </c>
      <c r="B11" s="99" t="s">
        <v>365</v>
      </c>
      <c r="C11" s="111"/>
      <c r="D11" s="100"/>
      <c r="E11" s="112"/>
    </row>
    <row r="12" spans="1:5" ht="37.5" customHeight="1" x14ac:dyDescent="0.3">
      <c r="A12" s="102" t="s">
        <v>366</v>
      </c>
      <c r="B12" s="103" t="s">
        <v>248</v>
      </c>
      <c r="C12" s="104">
        <f>II.1!F61</f>
        <v>0</v>
      </c>
      <c r="D12" s="105">
        <f>C12/100*18</f>
        <v>0</v>
      </c>
      <c r="E12" s="106">
        <f>C12+D12</f>
        <v>0</v>
      </c>
    </row>
    <row r="13" spans="1:5" ht="23.4" customHeight="1" x14ac:dyDescent="0.3">
      <c r="A13" s="130" t="s">
        <v>367</v>
      </c>
      <c r="B13" s="130"/>
      <c r="C13" s="107">
        <f>SUM(C12)</f>
        <v>0</v>
      </c>
      <c r="D13" s="108">
        <f>C13/100*18</f>
        <v>0</v>
      </c>
      <c r="E13" s="109">
        <f>C13+D13</f>
        <v>0</v>
      </c>
    </row>
    <row r="14" spans="1:5" ht="48.75" customHeight="1" x14ac:dyDescent="0.3">
      <c r="A14" s="110" t="s">
        <v>277</v>
      </c>
      <c r="B14" s="99" t="s">
        <v>368</v>
      </c>
      <c r="C14" s="100"/>
      <c r="D14" s="100"/>
      <c r="E14" s="112"/>
    </row>
    <row r="15" spans="1:5" ht="18.75" customHeight="1" x14ac:dyDescent="0.3">
      <c r="A15" s="102" t="s">
        <v>369</v>
      </c>
      <c r="B15" s="103" t="s">
        <v>370</v>
      </c>
      <c r="C15" s="104">
        <f>III.1!F11</f>
        <v>0</v>
      </c>
      <c r="D15" s="105">
        <f>C15/100*18</f>
        <v>0</v>
      </c>
      <c r="E15" s="106">
        <f>C15+D15</f>
        <v>0</v>
      </c>
    </row>
    <row r="16" spans="1:5" ht="18.75" customHeight="1" x14ac:dyDescent="0.3">
      <c r="A16" s="113" t="s">
        <v>371</v>
      </c>
      <c r="B16" s="133" t="s">
        <v>379</v>
      </c>
      <c r="C16" s="114">
        <f>III.2!F72</f>
        <v>0</v>
      </c>
      <c r="D16" s="105">
        <f>C16/100*18</f>
        <v>0</v>
      </c>
      <c r="E16" s="106">
        <f>C16+D16</f>
        <v>0</v>
      </c>
    </row>
    <row r="17" spans="1:5" ht="19.2" customHeight="1" thickBot="1" x14ac:dyDescent="0.35">
      <c r="A17" s="131" t="s">
        <v>372</v>
      </c>
      <c r="B17" s="131"/>
      <c r="C17" s="115">
        <f>SUM(C15:C16)</f>
        <v>0</v>
      </c>
      <c r="D17" s="116">
        <f>SUM(D15:D16)</f>
        <v>0</v>
      </c>
      <c r="E17" s="132">
        <f>SUM(E15:E16)</f>
        <v>0</v>
      </c>
    </row>
    <row r="18" spans="1:5" ht="15" customHeight="1" x14ac:dyDescent="0.3"/>
    <row r="19" spans="1:5" ht="15" customHeight="1" x14ac:dyDescent="0.3"/>
    <row r="20" spans="1:5" ht="15" customHeight="1" x14ac:dyDescent="0.3"/>
    <row r="21" spans="1:5" ht="15" customHeight="1" x14ac:dyDescent="0.3"/>
    <row r="22" spans="1:5" ht="15" customHeight="1" x14ac:dyDescent="0.3"/>
    <row r="23" spans="1:5" ht="15" customHeight="1" x14ac:dyDescent="0.3"/>
    <row r="24" spans="1:5" ht="15" customHeight="1" x14ac:dyDescent="0.3"/>
    <row r="25" spans="1:5" ht="15" customHeight="1" x14ac:dyDescent="0.3"/>
    <row r="26" spans="1:5" ht="15" customHeight="1" x14ac:dyDescent="0.3"/>
    <row r="27" spans="1:5" ht="15" customHeight="1" x14ac:dyDescent="0.3"/>
    <row r="28" spans="1:5" ht="15" customHeight="1" x14ac:dyDescent="0.3"/>
    <row r="29" spans="1:5" ht="15" customHeight="1" x14ac:dyDescent="0.3"/>
    <row r="30" spans="1:5" ht="15" customHeight="1" x14ac:dyDescent="0.3"/>
    <row r="31" spans="1:5" ht="15" customHeight="1" x14ac:dyDescent="0.3"/>
    <row r="32" spans="1:5"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5"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row r="62" ht="15" customHeight="1" x14ac:dyDescent="0.3"/>
    <row r="63" ht="15" customHeight="1" x14ac:dyDescent="0.3"/>
    <row r="64" ht="15" customHeight="1" x14ac:dyDescent="0.3"/>
    <row r="65" ht="15" customHeight="1" x14ac:dyDescent="0.3"/>
    <row r="66" ht="15" customHeight="1" x14ac:dyDescent="0.3"/>
    <row r="67" ht="15" customHeight="1" x14ac:dyDescent="0.3"/>
    <row r="68" ht="15" customHeight="1" x14ac:dyDescent="0.3"/>
    <row r="69" ht="15" customHeight="1" x14ac:dyDescent="0.3"/>
    <row r="70" ht="15" customHeight="1" x14ac:dyDescent="0.3"/>
    <row r="71" ht="15" customHeight="1" x14ac:dyDescent="0.3"/>
    <row r="72" ht="15" customHeight="1" x14ac:dyDescent="0.3"/>
    <row r="73" ht="15" customHeight="1" x14ac:dyDescent="0.3"/>
    <row r="74" ht="15" customHeight="1" x14ac:dyDescent="0.3"/>
    <row r="75" ht="15" customHeight="1" x14ac:dyDescent="0.3"/>
    <row r="76" ht="15" customHeight="1" x14ac:dyDescent="0.3"/>
    <row r="77" ht="15" customHeight="1" x14ac:dyDescent="0.3"/>
    <row r="78" ht="15" customHeight="1" x14ac:dyDescent="0.3"/>
    <row r="79" ht="15" customHeight="1" x14ac:dyDescent="0.3"/>
    <row r="80" ht="15" customHeight="1" x14ac:dyDescent="0.3"/>
    <row r="81" ht="15" customHeight="1" x14ac:dyDescent="0.3"/>
    <row r="82" ht="15" customHeight="1" x14ac:dyDescent="0.3"/>
    <row r="83" ht="15" customHeight="1" x14ac:dyDescent="0.3"/>
    <row r="84" ht="15" customHeight="1" x14ac:dyDescent="0.3"/>
    <row r="85" ht="15" customHeight="1" x14ac:dyDescent="0.3"/>
    <row r="86" ht="15" customHeight="1" x14ac:dyDescent="0.3"/>
    <row r="87" ht="15" customHeight="1" x14ac:dyDescent="0.3"/>
    <row r="88" ht="15" customHeight="1" x14ac:dyDescent="0.3"/>
    <row r="89" ht="15" customHeight="1" x14ac:dyDescent="0.3"/>
    <row r="90" ht="15" customHeight="1" x14ac:dyDescent="0.3"/>
    <row r="91" ht="15" customHeight="1" x14ac:dyDescent="0.3"/>
    <row r="92" ht="15" customHeight="1" x14ac:dyDescent="0.3"/>
    <row r="93" ht="15" customHeight="1" x14ac:dyDescent="0.3"/>
    <row r="94" ht="15" customHeight="1" x14ac:dyDescent="0.3"/>
    <row r="95" ht="15" customHeight="1" x14ac:dyDescent="0.3"/>
    <row r="96"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row r="106" ht="15" customHeight="1" x14ac:dyDescent="0.3"/>
    <row r="107" ht="15" customHeight="1" x14ac:dyDescent="0.3"/>
    <row r="108" ht="15" customHeight="1" x14ac:dyDescent="0.3"/>
    <row r="109" ht="15" customHeight="1" x14ac:dyDescent="0.3"/>
    <row r="110" ht="15" customHeight="1" x14ac:dyDescent="0.3"/>
    <row r="111" ht="15" customHeight="1" x14ac:dyDescent="0.3"/>
    <row r="112" ht="15" customHeight="1" x14ac:dyDescent="0.3"/>
    <row r="113" ht="15" customHeight="1" x14ac:dyDescent="0.3"/>
    <row r="114" ht="15" customHeight="1" x14ac:dyDescent="0.3"/>
    <row r="115" ht="15" customHeight="1" x14ac:dyDescent="0.3"/>
    <row r="116" ht="15" customHeight="1" x14ac:dyDescent="0.3"/>
    <row r="117" ht="15" customHeight="1" x14ac:dyDescent="0.3"/>
    <row r="118" ht="15" customHeight="1" x14ac:dyDescent="0.3"/>
    <row r="119" ht="15" customHeight="1" x14ac:dyDescent="0.3"/>
    <row r="120" ht="15" customHeight="1" x14ac:dyDescent="0.3"/>
    <row r="121" ht="15" customHeight="1" x14ac:dyDescent="0.3"/>
    <row r="122" ht="15" customHeight="1" x14ac:dyDescent="0.3"/>
    <row r="123" ht="15" customHeight="1" x14ac:dyDescent="0.3"/>
    <row r="124" ht="15" customHeight="1" x14ac:dyDescent="0.3"/>
    <row r="125" ht="15" customHeight="1" x14ac:dyDescent="0.3"/>
    <row r="126" ht="15" customHeight="1" x14ac:dyDescent="0.3"/>
    <row r="127" ht="15" customHeight="1" x14ac:dyDescent="0.3"/>
    <row r="128" ht="15" customHeight="1" x14ac:dyDescent="0.3"/>
    <row r="129" ht="15" customHeight="1" x14ac:dyDescent="0.3"/>
    <row r="130" ht="15" customHeight="1" x14ac:dyDescent="0.3"/>
    <row r="131" ht="15" customHeight="1" x14ac:dyDescent="0.3"/>
    <row r="132" ht="15" customHeight="1" x14ac:dyDescent="0.3"/>
    <row r="133" ht="15" customHeight="1" x14ac:dyDescent="0.3"/>
    <row r="134" ht="15" customHeight="1" x14ac:dyDescent="0.3"/>
    <row r="135" ht="15" customHeight="1" x14ac:dyDescent="0.3"/>
    <row r="136" ht="15" customHeight="1" x14ac:dyDescent="0.3"/>
    <row r="137" ht="15" customHeight="1" x14ac:dyDescent="0.3"/>
    <row r="138" ht="15" customHeight="1" x14ac:dyDescent="0.3"/>
    <row r="139" ht="15" customHeight="1" x14ac:dyDescent="0.3"/>
    <row r="140" ht="15" customHeight="1" x14ac:dyDescent="0.3"/>
    <row r="141" ht="15" customHeight="1" x14ac:dyDescent="0.3"/>
    <row r="142" ht="15" customHeight="1" x14ac:dyDescent="0.3"/>
    <row r="143" ht="15" customHeight="1" x14ac:dyDescent="0.3"/>
    <row r="144" ht="15" customHeight="1" x14ac:dyDescent="0.3"/>
    <row r="145" ht="15" customHeight="1" x14ac:dyDescent="0.3"/>
    <row r="146" ht="15" customHeight="1" x14ac:dyDescent="0.3"/>
    <row r="147" ht="15" customHeight="1" x14ac:dyDescent="0.3"/>
    <row r="148" ht="15" customHeight="1" x14ac:dyDescent="0.3"/>
    <row r="149" ht="15" customHeight="1" x14ac:dyDescent="0.3"/>
    <row r="150" ht="15" customHeight="1" x14ac:dyDescent="0.3"/>
    <row r="151" ht="15" customHeight="1" x14ac:dyDescent="0.3"/>
    <row r="152" ht="15" customHeight="1" x14ac:dyDescent="0.3"/>
    <row r="153" ht="15" customHeight="1" x14ac:dyDescent="0.3"/>
    <row r="154" ht="15" customHeight="1" x14ac:dyDescent="0.3"/>
    <row r="155" ht="15" customHeight="1" x14ac:dyDescent="0.3"/>
    <row r="156" ht="15" customHeight="1" x14ac:dyDescent="0.3"/>
    <row r="157" ht="15" customHeight="1" x14ac:dyDescent="0.3"/>
    <row r="158" ht="15" customHeight="1" x14ac:dyDescent="0.3"/>
    <row r="159" ht="15" customHeight="1" x14ac:dyDescent="0.3"/>
    <row r="160" ht="15" customHeight="1" x14ac:dyDescent="0.3"/>
    <row r="161" ht="15" customHeight="1" x14ac:dyDescent="0.3"/>
    <row r="162" ht="15" customHeight="1" x14ac:dyDescent="0.3"/>
    <row r="163" ht="15" customHeight="1" x14ac:dyDescent="0.3"/>
    <row r="164" ht="15" customHeight="1" x14ac:dyDescent="0.3"/>
    <row r="165" ht="15" customHeight="1" x14ac:dyDescent="0.3"/>
    <row r="166" ht="15" customHeight="1" x14ac:dyDescent="0.3"/>
    <row r="167" ht="15" customHeight="1" x14ac:dyDescent="0.3"/>
    <row r="168" ht="15" customHeight="1" x14ac:dyDescent="0.3"/>
    <row r="169" ht="15" customHeight="1" x14ac:dyDescent="0.3"/>
    <row r="170" ht="15" customHeight="1" x14ac:dyDescent="0.3"/>
    <row r="171" ht="15" customHeight="1" x14ac:dyDescent="0.3"/>
    <row r="172" ht="15" customHeight="1" x14ac:dyDescent="0.3"/>
    <row r="173" ht="15" customHeight="1" x14ac:dyDescent="0.3"/>
    <row r="174" ht="15" customHeight="1" x14ac:dyDescent="0.3"/>
    <row r="175" ht="15" customHeight="1" x14ac:dyDescent="0.3"/>
    <row r="176" ht="15" customHeight="1" x14ac:dyDescent="0.3"/>
    <row r="177" ht="15" customHeight="1" x14ac:dyDescent="0.3"/>
    <row r="178" ht="15" customHeight="1" x14ac:dyDescent="0.3"/>
    <row r="179" ht="15" customHeight="1" x14ac:dyDescent="0.3"/>
    <row r="180" ht="15" customHeight="1" x14ac:dyDescent="0.3"/>
    <row r="181" ht="15" customHeight="1" x14ac:dyDescent="0.3"/>
    <row r="182" ht="15" customHeight="1" x14ac:dyDescent="0.3"/>
    <row r="183" ht="15" customHeight="1" x14ac:dyDescent="0.3"/>
    <row r="184" ht="15" customHeight="1" x14ac:dyDescent="0.3"/>
    <row r="185" ht="15" customHeight="1" x14ac:dyDescent="0.3"/>
    <row r="186" ht="15" customHeight="1" x14ac:dyDescent="0.3"/>
    <row r="187" ht="15" customHeight="1" x14ac:dyDescent="0.3"/>
    <row r="188" ht="15" customHeight="1" x14ac:dyDescent="0.3"/>
    <row r="189" ht="15" customHeight="1" x14ac:dyDescent="0.3"/>
    <row r="190" ht="15" customHeight="1" x14ac:dyDescent="0.3"/>
    <row r="191" ht="15" customHeight="1" x14ac:dyDescent="0.3"/>
    <row r="192" ht="15" customHeight="1" x14ac:dyDescent="0.3"/>
    <row r="193" ht="15" customHeight="1" x14ac:dyDescent="0.3"/>
    <row r="194" ht="15" customHeight="1" x14ac:dyDescent="0.3"/>
    <row r="195" ht="15" customHeight="1" x14ac:dyDescent="0.3"/>
    <row r="196" ht="15" customHeight="1" x14ac:dyDescent="0.3"/>
    <row r="197" ht="15" customHeight="1" x14ac:dyDescent="0.3"/>
    <row r="198" ht="15" customHeight="1" x14ac:dyDescent="0.3"/>
    <row r="199" ht="15" customHeight="1" x14ac:dyDescent="0.3"/>
    <row r="200" ht="15" customHeight="1" x14ac:dyDescent="0.3"/>
    <row r="201" ht="15" customHeight="1" x14ac:dyDescent="0.3"/>
    <row r="202" ht="15" customHeight="1" x14ac:dyDescent="0.3"/>
    <row r="203" ht="15" customHeight="1" x14ac:dyDescent="0.3"/>
    <row r="204" ht="15" customHeight="1" x14ac:dyDescent="0.3"/>
    <row r="205" ht="15" customHeight="1" x14ac:dyDescent="0.3"/>
    <row r="206" ht="15" customHeight="1" x14ac:dyDescent="0.3"/>
    <row r="207" ht="15" customHeight="1" x14ac:dyDescent="0.3"/>
    <row r="208" ht="15" customHeight="1" x14ac:dyDescent="0.3"/>
    <row r="209" ht="15" customHeight="1" x14ac:dyDescent="0.3"/>
    <row r="210" ht="15" customHeight="1" x14ac:dyDescent="0.3"/>
    <row r="211" ht="15" customHeight="1" x14ac:dyDescent="0.3"/>
    <row r="212" ht="15" customHeight="1" x14ac:dyDescent="0.3"/>
    <row r="213" ht="15" customHeight="1" x14ac:dyDescent="0.3"/>
    <row r="214" ht="15" customHeight="1" x14ac:dyDescent="0.3"/>
    <row r="215" ht="15" customHeight="1" x14ac:dyDescent="0.3"/>
    <row r="216" ht="15" customHeight="1" x14ac:dyDescent="0.3"/>
    <row r="217" ht="15" customHeight="1" x14ac:dyDescent="0.3"/>
    <row r="218" ht="15" customHeight="1" x14ac:dyDescent="0.3"/>
    <row r="219" ht="15" customHeight="1" x14ac:dyDescent="0.3"/>
    <row r="220" ht="15" customHeight="1" x14ac:dyDescent="0.3"/>
    <row r="221" ht="15" customHeight="1" x14ac:dyDescent="0.3"/>
    <row r="222" ht="15" customHeight="1" x14ac:dyDescent="0.3"/>
    <row r="223" ht="15" customHeight="1" x14ac:dyDescent="0.3"/>
    <row r="224" ht="15" customHeight="1" x14ac:dyDescent="0.3"/>
    <row r="225" ht="15" customHeight="1" x14ac:dyDescent="0.3"/>
    <row r="226" ht="15" customHeight="1" x14ac:dyDescent="0.3"/>
    <row r="227" ht="15" customHeight="1" x14ac:dyDescent="0.3"/>
    <row r="228" ht="15" customHeight="1" x14ac:dyDescent="0.3"/>
    <row r="229" ht="15" customHeight="1" x14ac:dyDescent="0.3"/>
    <row r="230" ht="15" customHeight="1" x14ac:dyDescent="0.3"/>
    <row r="231" ht="15" customHeight="1" x14ac:dyDescent="0.3"/>
    <row r="232" ht="15" customHeight="1" x14ac:dyDescent="0.3"/>
    <row r="233" ht="15" customHeight="1" x14ac:dyDescent="0.3"/>
    <row r="234" ht="15" customHeight="1" x14ac:dyDescent="0.3"/>
  </sheetData>
  <mergeCells count="4">
    <mergeCell ref="A1:E1"/>
    <mergeCell ref="A10:B10"/>
    <mergeCell ref="A13:B13"/>
    <mergeCell ref="A17:B17"/>
  </mergeCells>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02"/>
  <sheetViews>
    <sheetView topLeftCell="A97" zoomScaleNormal="100" workbookViewId="0">
      <selection activeCell="E107" sqref="E107"/>
    </sheetView>
  </sheetViews>
  <sheetFormatPr defaultRowHeight="15.6" x14ac:dyDescent="0.3"/>
  <cols>
    <col min="1" max="1" width="9.109375" style="39" customWidth="1"/>
    <col min="2" max="2" width="35.77734375" style="9" customWidth="1"/>
    <col min="3" max="3" width="10.33203125" style="40" customWidth="1"/>
    <col min="4" max="4" width="12" style="40" customWidth="1"/>
    <col min="5" max="5" width="11.44140625" style="40"/>
    <col min="6" max="6" width="18.77734375" style="40" customWidth="1"/>
    <col min="7" max="1025" width="9.109375" style="9" customWidth="1"/>
  </cols>
  <sheetData>
    <row r="1" spans="1:6" ht="30.6" customHeight="1" thickBot="1" x14ac:dyDescent="0.35">
      <c r="A1" s="307" t="s">
        <v>0</v>
      </c>
      <c r="B1" s="308"/>
      <c r="C1" s="308"/>
      <c r="D1" s="308"/>
      <c r="E1" s="308"/>
      <c r="F1" s="309"/>
    </row>
    <row r="2" spans="1:6" ht="31.8" thickBot="1" x14ac:dyDescent="0.35">
      <c r="A2" s="310" t="s">
        <v>1</v>
      </c>
      <c r="B2" s="213" t="s">
        <v>2</v>
      </c>
      <c r="C2" s="213" t="s">
        <v>3</v>
      </c>
      <c r="D2" s="214" t="s">
        <v>4</v>
      </c>
      <c r="E2" s="214" t="s">
        <v>5</v>
      </c>
      <c r="F2" s="215" t="s">
        <v>6</v>
      </c>
    </row>
    <row r="3" spans="1:6" ht="16.2" thickBot="1" x14ac:dyDescent="0.35">
      <c r="A3" s="386" t="s">
        <v>7</v>
      </c>
      <c r="B3" s="211" t="s">
        <v>8</v>
      </c>
      <c r="C3" s="311" t="s">
        <v>9</v>
      </c>
      <c r="D3" s="311" t="s">
        <v>10</v>
      </c>
      <c r="E3" s="311" t="s">
        <v>11</v>
      </c>
      <c r="F3" s="387" t="s">
        <v>12</v>
      </c>
    </row>
    <row r="4" spans="1:6" ht="15" customHeight="1" thickBot="1" x14ac:dyDescent="0.35">
      <c r="A4" s="313" t="s">
        <v>101</v>
      </c>
      <c r="B4" s="314" t="s">
        <v>376</v>
      </c>
      <c r="C4" s="315"/>
      <c r="D4" s="316"/>
      <c r="E4" s="316"/>
      <c r="F4" s="317"/>
    </row>
    <row r="5" spans="1:6" ht="15" customHeight="1" thickBot="1" x14ac:dyDescent="0.35">
      <c r="A5" s="319">
        <v>1</v>
      </c>
      <c r="B5" s="320" t="s">
        <v>102</v>
      </c>
      <c r="C5" s="321"/>
      <c r="D5" s="321"/>
      <c r="E5" s="321"/>
      <c r="F5" s="322"/>
    </row>
    <row r="6" spans="1:6" ht="32.4" customHeight="1" thickBot="1" x14ac:dyDescent="0.35">
      <c r="A6" s="327" t="s">
        <v>103</v>
      </c>
      <c r="B6" s="327"/>
      <c r="C6" s="327"/>
      <c r="D6" s="327"/>
      <c r="E6" s="327"/>
      <c r="F6" s="327"/>
    </row>
    <row r="7" spans="1:6" ht="90" x14ac:dyDescent="0.3">
      <c r="A7" s="323">
        <v>1.1000000000000001</v>
      </c>
      <c r="B7" s="324" t="s">
        <v>104</v>
      </c>
      <c r="C7" s="15" t="s">
        <v>26</v>
      </c>
      <c r="D7" s="325"/>
      <c r="E7" s="326">
        <v>130</v>
      </c>
      <c r="F7" s="275">
        <f>D7*E7</f>
        <v>0</v>
      </c>
    </row>
    <row r="8" spans="1:6" ht="90" x14ac:dyDescent="0.3">
      <c r="A8" s="62">
        <v>1.2</v>
      </c>
      <c r="B8" s="44" t="s">
        <v>105</v>
      </c>
      <c r="C8" s="42" t="s">
        <v>20</v>
      </c>
      <c r="D8" s="43"/>
      <c r="E8" s="388">
        <v>40.36</v>
      </c>
      <c r="F8" s="389">
        <f>D8*E8</f>
        <v>0</v>
      </c>
    </row>
    <row r="9" spans="1:6" ht="128.69999999999999" customHeight="1" x14ac:dyDescent="0.3">
      <c r="A9" s="62">
        <v>1.4</v>
      </c>
      <c r="B9" s="41" t="s">
        <v>106</v>
      </c>
      <c r="C9" s="42" t="s">
        <v>20</v>
      </c>
      <c r="D9" s="43"/>
      <c r="E9" s="54">
        <v>42.3</v>
      </c>
      <c r="F9" s="389">
        <f>D9*E9</f>
        <v>0</v>
      </c>
    </row>
    <row r="10" spans="1:6" ht="90.6" thickBot="1" x14ac:dyDescent="0.35">
      <c r="A10" s="328">
        <v>1.5</v>
      </c>
      <c r="B10" s="329" t="s">
        <v>107</v>
      </c>
      <c r="C10" s="258" t="s">
        <v>20</v>
      </c>
      <c r="D10" s="306"/>
      <c r="E10" s="330">
        <v>52.5</v>
      </c>
      <c r="F10" s="390">
        <f>D10*E10</f>
        <v>0</v>
      </c>
    </row>
    <row r="11" spans="1:6" ht="16.2" thickBot="1" x14ac:dyDescent="0.35">
      <c r="A11" s="125" t="s">
        <v>23</v>
      </c>
      <c r="B11" s="331"/>
      <c r="C11" s="331"/>
      <c r="D11" s="331"/>
      <c r="E11" s="331"/>
      <c r="F11" s="60">
        <f>SUM(F7:F10)</f>
        <v>0</v>
      </c>
    </row>
    <row r="12" spans="1:6" ht="15" customHeight="1" thickBot="1" x14ac:dyDescent="0.35">
      <c r="A12" s="319" t="s">
        <v>108</v>
      </c>
      <c r="B12" s="332" t="s">
        <v>109</v>
      </c>
      <c r="C12" s="333"/>
      <c r="D12" s="333"/>
      <c r="E12" s="333"/>
      <c r="F12" s="334"/>
    </row>
    <row r="13" spans="1:6" ht="96.15" customHeight="1" x14ac:dyDescent="0.3">
      <c r="A13" s="318" t="s">
        <v>110</v>
      </c>
      <c r="B13" s="318" t="s">
        <v>111</v>
      </c>
      <c r="C13" s="318"/>
      <c r="D13" s="318"/>
      <c r="E13" s="318"/>
      <c r="F13" s="318"/>
    </row>
    <row r="14" spans="1:6" ht="90" x14ac:dyDescent="0.3">
      <c r="A14" s="62">
        <v>2.1</v>
      </c>
      <c r="B14" s="44" t="s">
        <v>377</v>
      </c>
      <c r="C14" s="42" t="s">
        <v>20</v>
      </c>
      <c r="D14" s="46"/>
      <c r="E14" s="47">
        <v>0.8</v>
      </c>
      <c r="F14" s="389">
        <f t="shared" ref="F14:F20" si="0">D14*E14</f>
        <v>0</v>
      </c>
    </row>
    <row r="15" spans="1:6" ht="81" customHeight="1" x14ac:dyDescent="0.3">
      <c r="A15" s="62">
        <v>2.2000000000000002</v>
      </c>
      <c r="B15" s="48" t="s">
        <v>112</v>
      </c>
      <c r="C15" s="42" t="s">
        <v>20</v>
      </c>
      <c r="D15" s="46"/>
      <c r="E15" s="38">
        <v>1</v>
      </c>
      <c r="F15" s="389">
        <f t="shared" si="0"/>
        <v>0</v>
      </c>
    </row>
    <row r="16" spans="1:6" ht="60.6" x14ac:dyDescent="0.3">
      <c r="A16" s="65">
        <v>2.2999999999999998</v>
      </c>
      <c r="B16" s="48" t="s">
        <v>113</v>
      </c>
      <c r="C16" s="42" t="s">
        <v>20</v>
      </c>
      <c r="D16" s="46"/>
      <c r="E16" s="47">
        <v>1</v>
      </c>
      <c r="F16" s="389">
        <f t="shared" si="0"/>
        <v>0</v>
      </c>
    </row>
    <row r="17" spans="1:6" ht="90" x14ac:dyDescent="0.3">
      <c r="A17" s="65">
        <v>2.4</v>
      </c>
      <c r="B17" s="44" t="s">
        <v>114</v>
      </c>
      <c r="C17" s="42" t="s">
        <v>20</v>
      </c>
      <c r="D17" s="46"/>
      <c r="E17" s="47">
        <v>2.0499999999999998</v>
      </c>
      <c r="F17" s="389">
        <f t="shared" si="0"/>
        <v>0</v>
      </c>
    </row>
    <row r="18" spans="1:6" ht="84" customHeight="1" x14ac:dyDescent="0.3">
      <c r="A18" s="65">
        <v>2.5</v>
      </c>
      <c r="B18" s="44" t="s">
        <v>115</v>
      </c>
      <c r="C18" s="42" t="s">
        <v>20</v>
      </c>
      <c r="D18" s="46"/>
      <c r="E18" s="38">
        <v>1.8</v>
      </c>
      <c r="F18" s="389">
        <f t="shared" si="0"/>
        <v>0</v>
      </c>
    </row>
    <row r="19" spans="1:6" ht="60" x14ac:dyDescent="0.3">
      <c r="A19" s="65">
        <v>2.6</v>
      </c>
      <c r="B19" s="44" t="s">
        <v>116</v>
      </c>
      <c r="C19" s="42" t="s">
        <v>20</v>
      </c>
      <c r="D19" s="46"/>
      <c r="E19" s="47">
        <v>2.5</v>
      </c>
      <c r="F19" s="389">
        <f t="shared" si="0"/>
        <v>0</v>
      </c>
    </row>
    <row r="20" spans="1:6" ht="66" customHeight="1" thickBot="1" x14ac:dyDescent="0.35">
      <c r="A20" s="266">
        <v>2.7</v>
      </c>
      <c r="B20" s="335" t="s">
        <v>117</v>
      </c>
      <c r="C20" s="258" t="s">
        <v>26</v>
      </c>
      <c r="D20" s="336"/>
      <c r="E20" s="337">
        <v>14</v>
      </c>
      <c r="F20" s="390">
        <f t="shared" si="0"/>
        <v>0</v>
      </c>
    </row>
    <row r="21" spans="1:6" ht="16.2" thickBot="1" x14ac:dyDescent="0.35">
      <c r="A21" s="125" t="s">
        <v>30</v>
      </c>
      <c r="B21" s="331"/>
      <c r="C21" s="331"/>
      <c r="D21" s="331"/>
      <c r="E21" s="331"/>
      <c r="F21" s="60">
        <f>SUM(F14:F20)</f>
        <v>0</v>
      </c>
    </row>
    <row r="22" spans="1:6" ht="16.2" thickBot="1" x14ac:dyDescent="0.35">
      <c r="A22" s="339" t="s">
        <v>118</v>
      </c>
      <c r="B22" s="340" t="s">
        <v>119</v>
      </c>
      <c r="C22" s="341"/>
      <c r="D22" s="341"/>
      <c r="E22" s="341"/>
      <c r="F22" s="342"/>
    </row>
    <row r="23" spans="1:6" ht="60" x14ac:dyDescent="0.3">
      <c r="A23" s="265">
        <v>3.1</v>
      </c>
      <c r="B23" s="63" t="s">
        <v>120</v>
      </c>
      <c r="C23" s="164" t="s">
        <v>33</v>
      </c>
      <c r="D23" s="254"/>
      <c r="E23" s="326">
        <v>403</v>
      </c>
      <c r="F23" s="391">
        <f>D23*E23</f>
        <v>0</v>
      </c>
    </row>
    <row r="24" spans="1:6" ht="16.2" thickBot="1" x14ac:dyDescent="0.35">
      <c r="A24" s="392" t="s">
        <v>34</v>
      </c>
      <c r="B24" s="343"/>
      <c r="C24" s="343"/>
      <c r="D24" s="343"/>
      <c r="E24" s="343"/>
      <c r="F24" s="393">
        <f>SUM(F23:F23)</f>
        <v>0</v>
      </c>
    </row>
    <row r="25" spans="1:6" ht="33" customHeight="1" thickBot="1" x14ac:dyDescent="0.35">
      <c r="A25" s="327" t="s">
        <v>121</v>
      </c>
      <c r="B25" s="327"/>
      <c r="C25" s="327"/>
      <c r="D25" s="327"/>
      <c r="E25" s="327"/>
      <c r="F25" s="327"/>
    </row>
    <row r="26" spans="1:6" ht="16.2" thickBot="1" x14ac:dyDescent="0.35">
      <c r="A26" s="347">
        <v>4</v>
      </c>
      <c r="B26" s="348" t="s">
        <v>122</v>
      </c>
      <c r="C26" s="349"/>
      <c r="D26" s="349"/>
      <c r="E26" s="349"/>
      <c r="F26" s="350"/>
    </row>
    <row r="27" spans="1:6" ht="261.60000000000002" customHeight="1" thickBot="1" x14ac:dyDescent="0.35">
      <c r="A27" s="351">
        <v>4.0999999999999996</v>
      </c>
      <c r="B27" s="352" t="s">
        <v>123</v>
      </c>
      <c r="C27" s="22" t="s">
        <v>26</v>
      </c>
      <c r="D27" s="353"/>
      <c r="E27" s="354">
        <v>7.92</v>
      </c>
      <c r="F27" s="394">
        <f>D27*E27</f>
        <v>0</v>
      </c>
    </row>
    <row r="28" spans="1:6" ht="16.2" thickBot="1" x14ac:dyDescent="0.35">
      <c r="A28" s="125" t="s">
        <v>38</v>
      </c>
      <c r="B28" s="331"/>
      <c r="C28" s="331"/>
      <c r="D28" s="331"/>
      <c r="E28" s="331"/>
      <c r="F28" s="60">
        <f>SUM(F27:F27)</f>
        <v>0</v>
      </c>
    </row>
    <row r="29" spans="1:6" ht="16.2" thickBot="1" x14ac:dyDescent="0.35">
      <c r="A29" s="319">
        <v>5</v>
      </c>
      <c r="B29" s="332" t="s">
        <v>124</v>
      </c>
      <c r="C29" s="333"/>
      <c r="D29" s="333"/>
      <c r="E29" s="333"/>
      <c r="F29" s="334"/>
    </row>
    <row r="30" spans="1:6" ht="105" x14ac:dyDescent="0.3">
      <c r="A30" s="265">
        <v>5.0999999999999996</v>
      </c>
      <c r="B30" s="355" t="s">
        <v>125</v>
      </c>
      <c r="C30" s="15" t="s">
        <v>26</v>
      </c>
      <c r="D30" s="325"/>
      <c r="E30" s="326">
        <v>14</v>
      </c>
      <c r="F30" s="391">
        <f>D30*E30</f>
        <v>0</v>
      </c>
    </row>
    <row r="31" spans="1:6" ht="60.6" thickBot="1" x14ac:dyDescent="0.35">
      <c r="A31" s="266">
        <v>5.2</v>
      </c>
      <c r="B31" s="356" t="s">
        <v>126</v>
      </c>
      <c r="C31" s="258" t="s">
        <v>26</v>
      </c>
      <c r="D31" s="306"/>
      <c r="E31" s="357">
        <v>20</v>
      </c>
      <c r="F31" s="390">
        <f>D31*E31</f>
        <v>0</v>
      </c>
    </row>
    <row r="32" spans="1:6" ht="16.2" thickBot="1" x14ac:dyDescent="0.35">
      <c r="A32" s="125" t="s">
        <v>41</v>
      </c>
      <c r="B32" s="331"/>
      <c r="C32" s="331"/>
      <c r="D32" s="331"/>
      <c r="E32" s="331"/>
      <c r="F32" s="60">
        <f>SUM(F30:F31)</f>
        <v>0</v>
      </c>
    </row>
    <row r="33" spans="1:6" x14ac:dyDescent="0.3">
      <c r="A33" s="312">
        <v>6</v>
      </c>
      <c r="B33" s="344" t="s">
        <v>127</v>
      </c>
      <c r="C33" s="345"/>
      <c r="D33" s="345"/>
      <c r="E33" s="345"/>
      <c r="F33" s="346"/>
    </row>
    <row r="34" spans="1:6" ht="30" x14ac:dyDescent="0.3">
      <c r="A34" s="62">
        <v>6.1</v>
      </c>
      <c r="B34" s="36" t="s">
        <v>128</v>
      </c>
      <c r="C34" s="42" t="s">
        <v>26</v>
      </c>
      <c r="D34" s="43"/>
      <c r="E34" s="58">
        <v>23</v>
      </c>
      <c r="F34" s="389">
        <f>D34*E34</f>
        <v>0</v>
      </c>
    </row>
    <row r="35" spans="1:6" ht="16.2" thickBot="1" x14ac:dyDescent="0.35">
      <c r="A35" s="392" t="s">
        <v>45</v>
      </c>
      <c r="B35" s="343"/>
      <c r="C35" s="343"/>
      <c r="D35" s="343"/>
      <c r="E35" s="343"/>
      <c r="F35" s="393">
        <f>SUM(F34:F34)</f>
        <v>0</v>
      </c>
    </row>
    <row r="36" spans="1:6" ht="16.2" thickBot="1" x14ac:dyDescent="0.35">
      <c r="A36" s="319">
        <v>7</v>
      </c>
      <c r="B36" s="358" t="s">
        <v>129</v>
      </c>
      <c r="C36" s="359"/>
      <c r="D36" s="359"/>
      <c r="E36" s="359"/>
      <c r="F36" s="360"/>
    </row>
    <row r="37" spans="1:6" ht="135.6" thickBot="1" x14ac:dyDescent="0.35">
      <c r="A37" s="361">
        <v>7.1</v>
      </c>
      <c r="B37" s="362" t="s">
        <v>130</v>
      </c>
      <c r="C37" s="22" t="s">
        <v>26</v>
      </c>
      <c r="D37" s="353"/>
      <c r="E37" s="354">
        <v>14</v>
      </c>
      <c r="F37" s="394">
        <f>D37*E37</f>
        <v>0</v>
      </c>
    </row>
    <row r="38" spans="1:6" ht="16.2" thickBot="1" x14ac:dyDescent="0.35">
      <c r="A38" s="125" t="s">
        <v>59</v>
      </c>
      <c r="B38" s="331"/>
      <c r="C38" s="331"/>
      <c r="D38" s="331"/>
      <c r="E38" s="331"/>
      <c r="F38" s="60">
        <f>SUM(F37:F37)</f>
        <v>0</v>
      </c>
    </row>
    <row r="39" spans="1:6" ht="15" customHeight="1" thickBot="1" x14ac:dyDescent="0.35">
      <c r="A39" s="327" t="s">
        <v>131</v>
      </c>
      <c r="B39" s="327"/>
      <c r="C39" s="327"/>
      <c r="D39" s="327"/>
      <c r="E39" s="327"/>
      <c r="F39" s="327"/>
    </row>
    <row r="40" spans="1:6" ht="16.2" thickBot="1" x14ac:dyDescent="0.35">
      <c r="A40" s="363">
        <v>8</v>
      </c>
      <c r="B40" s="364" t="s">
        <v>132</v>
      </c>
      <c r="C40" s="365"/>
      <c r="D40" s="365"/>
      <c r="E40" s="365"/>
      <c r="F40" s="366"/>
    </row>
    <row r="41" spans="1:6" ht="90" customHeight="1" thickBot="1" x14ac:dyDescent="0.35">
      <c r="A41" s="327" t="s">
        <v>133</v>
      </c>
      <c r="B41" s="327"/>
      <c r="C41" s="327"/>
      <c r="D41" s="327"/>
      <c r="E41" s="327"/>
      <c r="F41" s="327"/>
    </row>
    <row r="42" spans="1:6" ht="199.2" customHeight="1" thickBot="1" x14ac:dyDescent="0.35">
      <c r="A42" s="361">
        <v>8.1</v>
      </c>
      <c r="B42" s="352" t="s">
        <v>134</v>
      </c>
      <c r="C42" s="368" t="s">
        <v>62</v>
      </c>
      <c r="D42" s="353"/>
      <c r="E42" s="369">
        <v>2</v>
      </c>
      <c r="F42" s="394">
        <f>D42*E42</f>
        <v>0</v>
      </c>
    </row>
    <row r="43" spans="1:6" ht="72" customHeight="1" thickBot="1" x14ac:dyDescent="0.35">
      <c r="A43" s="327" t="s">
        <v>135</v>
      </c>
      <c r="B43" s="327"/>
      <c r="C43" s="327"/>
      <c r="D43" s="327"/>
      <c r="E43" s="327"/>
      <c r="F43" s="327"/>
    </row>
    <row r="44" spans="1:6" ht="216" customHeight="1" thickBot="1" x14ac:dyDescent="0.35">
      <c r="A44" s="361">
        <v>8.1999999999999993</v>
      </c>
      <c r="B44" s="352" t="s">
        <v>136</v>
      </c>
      <c r="C44" s="22" t="s">
        <v>62</v>
      </c>
      <c r="D44" s="353"/>
      <c r="E44" s="369">
        <v>1</v>
      </c>
      <c r="F44" s="394">
        <f>D44*E44</f>
        <v>0</v>
      </c>
    </row>
    <row r="45" spans="1:6" ht="19.2" customHeight="1" thickBot="1" x14ac:dyDescent="0.35">
      <c r="A45" s="125" t="s">
        <v>67</v>
      </c>
      <c r="B45" s="331"/>
      <c r="C45" s="331"/>
      <c r="D45" s="331"/>
      <c r="E45" s="331"/>
      <c r="F45" s="60">
        <f>F42+F44</f>
        <v>0</v>
      </c>
    </row>
    <row r="46" spans="1:6" ht="25.8" customHeight="1" thickBot="1" x14ac:dyDescent="0.35">
      <c r="A46" s="370">
        <v>9</v>
      </c>
      <c r="B46" s="371" t="s">
        <v>137</v>
      </c>
      <c r="C46" s="371"/>
      <c r="D46" s="371"/>
      <c r="E46" s="371"/>
      <c r="F46" s="371"/>
    </row>
    <row r="47" spans="1:6" ht="43.8" customHeight="1" thickBot="1" x14ac:dyDescent="0.35">
      <c r="A47" s="327" t="s">
        <v>138</v>
      </c>
      <c r="B47" s="327"/>
      <c r="C47" s="327"/>
      <c r="D47" s="327"/>
      <c r="E47" s="327"/>
      <c r="F47" s="327"/>
    </row>
    <row r="48" spans="1:6" ht="40.799999999999997" customHeight="1" thickBot="1" x14ac:dyDescent="0.35">
      <c r="A48" s="327" t="s">
        <v>139</v>
      </c>
      <c r="B48" s="327"/>
      <c r="C48" s="327"/>
      <c r="D48" s="327"/>
      <c r="E48" s="327"/>
      <c r="F48" s="327"/>
    </row>
    <row r="49" spans="1:6" ht="17.399999999999999" x14ac:dyDescent="0.3">
      <c r="A49" s="265">
        <v>9.1</v>
      </c>
      <c r="B49" s="372" t="s">
        <v>140</v>
      </c>
      <c r="C49" s="15" t="s">
        <v>26</v>
      </c>
      <c r="D49" s="254"/>
      <c r="E49" s="338">
        <v>7.5</v>
      </c>
      <c r="F49" s="391">
        <f>D49*E49</f>
        <v>0</v>
      </c>
    </row>
    <row r="50" spans="1:6" ht="17.399999999999999" x14ac:dyDescent="0.3">
      <c r="A50" s="65">
        <v>9.1999999999999993</v>
      </c>
      <c r="B50" s="52" t="s">
        <v>141</v>
      </c>
      <c r="C50" s="42" t="s">
        <v>26</v>
      </c>
      <c r="D50" s="53"/>
      <c r="E50" s="54">
        <v>24.96</v>
      </c>
      <c r="F50" s="389">
        <f>D50*E50</f>
        <v>0</v>
      </c>
    </row>
    <row r="51" spans="1:6" ht="15" customHeight="1" x14ac:dyDescent="0.3">
      <c r="A51" s="1" t="s">
        <v>142</v>
      </c>
      <c r="B51" s="1"/>
      <c r="C51" s="1"/>
      <c r="D51" s="1"/>
      <c r="E51" s="1"/>
      <c r="F51" s="1"/>
    </row>
    <row r="52" spans="1:6" x14ac:dyDescent="0.3">
      <c r="A52" s="117">
        <v>9.3000000000000007</v>
      </c>
      <c r="B52" s="52" t="s">
        <v>143</v>
      </c>
      <c r="C52" s="118"/>
      <c r="D52" s="118"/>
      <c r="E52" s="118"/>
      <c r="F52" s="118"/>
    </row>
    <row r="53" spans="1:6" ht="30" x14ac:dyDescent="0.3">
      <c r="A53" s="117"/>
      <c r="B53" s="52" t="s">
        <v>144</v>
      </c>
      <c r="C53" s="119"/>
      <c r="D53" s="119"/>
      <c r="E53" s="119"/>
      <c r="F53" s="119"/>
    </row>
    <row r="54" spans="1:6" ht="30" x14ac:dyDescent="0.3">
      <c r="A54" s="117"/>
      <c r="B54" s="52" t="s">
        <v>145</v>
      </c>
      <c r="C54" s="119"/>
      <c r="D54" s="119"/>
      <c r="E54" s="119"/>
      <c r="F54" s="119"/>
    </row>
    <row r="55" spans="1:6" ht="30" x14ac:dyDescent="0.3">
      <c r="A55" s="117"/>
      <c r="B55" s="52" t="s">
        <v>146</v>
      </c>
      <c r="C55" s="119"/>
      <c r="D55" s="119"/>
      <c r="E55" s="119"/>
      <c r="F55" s="119"/>
    </row>
    <row r="56" spans="1:6" ht="30.6" customHeight="1" x14ac:dyDescent="0.3">
      <c r="A56" s="117"/>
      <c r="B56" s="52" t="s">
        <v>147</v>
      </c>
      <c r="C56" s="119"/>
      <c r="D56" s="119"/>
      <c r="E56" s="119"/>
      <c r="F56" s="119"/>
    </row>
    <row r="57" spans="1:6" ht="31.2" customHeight="1" x14ac:dyDescent="0.3">
      <c r="A57" s="117"/>
      <c r="B57" s="52" t="s">
        <v>145</v>
      </c>
      <c r="C57" s="119"/>
      <c r="D57" s="119"/>
      <c r="E57" s="119"/>
      <c r="F57" s="119"/>
    </row>
    <row r="58" spans="1:6" ht="30" x14ac:dyDescent="0.3">
      <c r="A58" s="117"/>
      <c r="B58" s="52" t="s">
        <v>148</v>
      </c>
      <c r="C58" s="119"/>
      <c r="D58" s="119"/>
      <c r="E58" s="119"/>
      <c r="F58" s="119"/>
    </row>
    <row r="59" spans="1:6" ht="45" customHeight="1" x14ac:dyDescent="0.3">
      <c r="A59" s="117"/>
      <c r="B59" s="52" t="s">
        <v>149</v>
      </c>
      <c r="C59" s="119"/>
      <c r="D59" s="119"/>
      <c r="E59" s="119"/>
      <c r="F59" s="119"/>
    </row>
    <row r="60" spans="1:6" ht="60" x14ac:dyDescent="0.3">
      <c r="A60" s="117"/>
      <c r="B60" s="52" t="s">
        <v>150</v>
      </c>
      <c r="C60" s="42" t="s">
        <v>26</v>
      </c>
      <c r="D60" s="53"/>
      <c r="E60" s="54">
        <v>35.159999999999997</v>
      </c>
      <c r="F60" s="389">
        <f>D60*E60</f>
        <v>0</v>
      </c>
    </row>
    <row r="61" spans="1:6" ht="15" customHeight="1" x14ac:dyDescent="0.3">
      <c r="A61" s="1" t="s">
        <v>151</v>
      </c>
      <c r="B61" s="1" t="s">
        <v>152</v>
      </c>
      <c r="C61" s="1"/>
      <c r="D61" s="1"/>
      <c r="E61" s="1"/>
      <c r="F61" s="1"/>
    </row>
    <row r="62" spans="1:6" x14ac:dyDescent="0.3">
      <c r="A62" s="117">
        <v>9.4</v>
      </c>
      <c r="B62" s="52" t="s">
        <v>153</v>
      </c>
      <c r="C62" s="55"/>
      <c r="D62" s="50"/>
      <c r="E62" s="55"/>
      <c r="F62" s="56"/>
    </row>
    <row r="63" spans="1:6" ht="30" x14ac:dyDescent="0.3">
      <c r="A63" s="117"/>
      <c r="B63" s="52" t="s">
        <v>144</v>
      </c>
      <c r="C63" s="55"/>
      <c r="D63" s="50"/>
      <c r="E63" s="55"/>
      <c r="F63" s="56"/>
    </row>
    <row r="64" spans="1:6" ht="30" x14ac:dyDescent="0.3">
      <c r="A64" s="117"/>
      <c r="B64" s="52" t="s">
        <v>154</v>
      </c>
      <c r="C64" s="55"/>
      <c r="D64" s="50"/>
      <c r="E64" s="55"/>
      <c r="F64" s="56"/>
    </row>
    <row r="65" spans="1:6" x14ac:dyDescent="0.3">
      <c r="A65" s="117"/>
      <c r="B65" s="52" t="s">
        <v>155</v>
      </c>
      <c r="C65" s="55"/>
      <c r="D65" s="50"/>
      <c r="E65" s="55"/>
      <c r="F65" s="56"/>
    </row>
    <row r="66" spans="1:6" ht="30" x14ac:dyDescent="0.3">
      <c r="A66" s="117"/>
      <c r="B66" s="52" t="s">
        <v>156</v>
      </c>
      <c r="C66" s="55"/>
      <c r="D66" s="50"/>
      <c r="E66" s="55"/>
      <c r="F66" s="56"/>
    </row>
    <row r="67" spans="1:6" ht="30" customHeight="1" x14ac:dyDescent="0.3">
      <c r="A67" s="117"/>
      <c r="B67" s="52" t="s">
        <v>157</v>
      </c>
      <c r="C67" s="55"/>
      <c r="D67" s="50"/>
      <c r="E67" s="55"/>
      <c r="F67" s="56"/>
    </row>
    <row r="68" spans="1:6" ht="30.6" customHeight="1" x14ac:dyDescent="0.3">
      <c r="A68" s="117"/>
      <c r="B68" s="52" t="s">
        <v>158</v>
      </c>
      <c r="C68" s="55"/>
      <c r="D68" s="50"/>
      <c r="E68" s="55"/>
      <c r="F68" s="56"/>
    </row>
    <row r="69" spans="1:6" ht="31.2" customHeight="1" x14ac:dyDescent="0.3">
      <c r="A69" s="117"/>
      <c r="B69" s="52" t="s">
        <v>157</v>
      </c>
      <c r="C69" s="55"/>
      <c r="D69" s="50"/>
      <c r="E69" s="55"/>
      <c r="F69" s="56"/>
    </row>
    <row r="70" spans="1:6" ht="29.4" customHeight="1" x14ac:dyDescent="0.3">
      <c r="A70" s="117"/>
      <c r="B70" s="52" t="s">
        <v>159</v>
      </c>
      <c r="C70" s="49"/>
      <c r="D70" s="50"/>
      <c r="E70" s="49"/>
      <c r="F70" s="56"/>
    </row>
    <row r="71" spans="1:6" ht="45" x14ac:dyDescent="0.3">
      <c r="A71" s="117"/>
      <c r="B71" s="52" t="s">
        <v>160</v>
      </c>
      <c r="C71" s="49"/>
      <c r="D71" s="50"/>
      <c r="E71" s="49"/>
      <c r="F71" s="56"/>
    </row>
    <row r="72" spans="1:6" ht="57.75" customHeight="1" thickBot="1" x14ac:dyDescent="0.35">
      <c r="A72" s="373"/>
      <c r="B72" s="374" t="s">
        <v>161</v>
      </c>
      <c r="C72" s="258" t="s">
        <v>26</v>
      </c>
      <c r="D72" s="375"/>
      <c r="E72" s="330">
        <v>11.05</v>
      </c>
      <c r="F72" s="390">
        <f>D72*E72</f>
        <v>0</v>
      </c>
    </row>
    <row r="73" spans="1:6" ht="16.2" thickBot="1" x14ac:dyDescent="0.35">
      <c r="A73" s="125" t="s">
        <v>79</v>
      </c>
      <c r="B73" s="331"/>
      <c r="C73" s="331"/>
      <c r="D73" s="331"/>
      <c r="E73" s="331"/>
      <c r="F73" s="60">
        <f>F49+F50+F60+F72</f>
        <v>0</v>
      </c>
    </row>
    <row r="74" spans="1:6" ht="15.6" customHeight="1" thickBot="1" x14ac:dyDescent="0.35">
      <c r="A74" s="339">
        <v>10</v>
      </c>
      <c r="B74" s="371" t="s">
        <v>375</v>
      </c>
      <c r="C74" s="371"/>
      <c r="D74" s="371"/>
      <c r="E74" s="371"/>
      <c r="F74" s="371"/>
    </row>
    <row r="75" spans="1:6" ht="75" x14ac:dyDescent="0.3">
      <c r="A75" s="323"/>
      <c r="B75" s="63" t="s">
        <v>162</v>
      </c>
      <c r="C75" s="376"/>
      <c r="D75" s="376"/>
      <c r="E75" s="376"/>
      <c r="F75" s="376"/>
    </row>
    <row r="76" spans="1:6" ht="75" x14ac:dyDescent="0.3">
      <c r="A76" s="62"/>
      <c r="B76" s="44" t="s">
        <v>163</v>
      </c>
      <c r="C76" s="120"/>
      <c r="D76" s="120"/>
      <c r="E76" s="120"/>
      <c r="F76" s="120"/>
    </row>
    <row r="77" spans="1:6" ht="60" x14ac:dyDescent="0.3">
      <c r="A77" s="62"/>
      <c r="B77" s="44" t="s">
        <v>164</v>
      </c>
      <c r="C77" s="120"/>
      <c r="D77" s="120"/>
      <c r="E77" s="120"/>
      <c r="F77" s="120"/>
    </row>
    <row r="78" spans="1:6" ht="75.599999999999994" x14ac:dyDescent="0.3">
      <c r="A78" s="62"/>
      <c r="B78" s="57" t="s">
        <v>165</v>
      </c>
      <c r="C78" s="120"/>
      <c r="D78" s="120"/>
      <c r="E78" s="120"/>
      <c r="F78" s="120"/>
    </row>
    <row r="79" spans="1:6" ht="51.6" customHeight="1" x14ac:dyDescent="0.3">
      <c r="A79" s="62"/>
      <c r="B79" s="57" t="s">
        <v>166</v>
      </c>
      <c r="C79" s="120"/>
      <c r="D79" s="120"/>
      <c r="E79" s="120"/>
      <c r="F79" s="120"/>
    </row>
    <row r="80" spans="1:6" ht="62.4" customHeight="1" x14ac:dyDescent="0.3">
      <c r="A80" s="62"/>
      <c r="B80" s="57" t="s">
        <v>167</v>
      </c>
      <c r="C80" s="121"/>
      <c r="D80" s="121"/>
      <c r="E80" s="121"/>
      <c r="F80" s="395"/>
    </row>
    <row r="81" spans="1:6" ht="76.2" thickBot="1" x14ac:dyDescent="0.35">
      <c r="A81" s="328"/>
      <c r="B81" s="377" t="s">
        <v>168</v>
      </c>
      <c r="C81" s="378"/>
      <c r="D81" s="378"/>
      <c r="E81" s="378"/>
      <c r="F81" s="378"/>
    </row>
    <row r="82" spans="1:6" ht="42" customHeight="1" thickBot="1" x14ac:dyDescent="0.35">
      <c r="A82" s="327" t="s">
        <v>169</v>
      </c>
      <c r="B82" s="327"/>
      <c r="C82" s="327"/>
      <c r="D82" s="327"/>
      <c r="E82" s="327"/>
      <c r="F82" s="327"/>
    </row>
    <row r="83" spans="1:6" x14ac:dyDescent="0.3">
      <c r="A83" s="265">
        <v>10.1</v>
      </c>
      <c r="B83" s="63" t="s">
        <v>54</v>
      </c>
      <c r="C83" s="164" t="s">
        <v>33</v>
      </c>
      <c r="D83" s="379"/>
      <c r="E83" s="326">
        <f>1.76*1000</f>
        <v>1760</v>
      </c>
      <c r="F83" s="391">
        <f>D83*E83</f>
        <v>0</v>
      </c>
    </row>
    <row r="84" spans="1:6" x14ac:dyDescent="0.3">
      <c r="A84" s="65">
        <v>10.199999999999999</v>
      </c>
      <c r="B84" s="44" t="s">
        <v>56</v>
      </c>
      <c r="C84" s="49" t="s">
        <v>33</v>
      </c>
      <c r="D84" s="46"/>
      <c r="E84" s="58">
        <f>0.1*1000</f>
        <v>100</v>
      </c>
      <c r="F84" s="389">
        <f>D84*E84</f>
        <v>0</v>
      </c>
    </row>
    <row r="85" spans="1:6" ht="16.2" thickBot="1" x14ac:dyDescent="0.35">
      <c r="A85" s="266">
        <v>10.3</v>
      </c>
      <c r="B85" s="335" t="s">
        <v>170</v>
      </c>
      <c r="C85" s="380" t="s">
        <v>33</v>
      </c>
      <c r="D85" s="336"/>
      <c r="E85" s="357">
        <f>0.033*1000</f>
        <v>33</v>
      </c>
      <c r="F85" s="390">
        <f>D85*E85</f>
        <v>0</v>
      </c>
    </row>
    <row r="86" spans="1:6" ht="16.2" thickBot="1" x14ac:dyDescent="0.35">
      <c r="A86" s="125" t="s">
        <v>88</v>
      </c>
      <c r="B86" s="331"/>
      <c r="C86" s="331"/>
      <c r="D86" s="331"/>
      <c r="E86" s="331"/>
      <c r="F86" s="60">
        <f>SUM(F83:F85)</f>
        <v>0</v>
      </c>
    </row>
    <row r="87" spans="1:6" ht="15.6" customHeight="1" thickBot="1" x14ac:dyDescent="0.35">
      <c r="A87" s="370">
        <v>11</v>
      </c>
      <c r="B87" s="371" t="s">
        <v>171</v>
      </c>
      <c r="C87" s="371"/>
      <c r="D87" s="371"/>
      <c r="E87" s="371"/>
      <c r="F87" s="371"/>
    </row>
    <row r="88" spans="1:6" ht="202.8" customHeight="1" x14ac:dyDescent="0.3">
      <c r="A88" s="381">
        <v>11.1</v>
      </c>
      <c r="B88" s="355" t="s">
        <v>172</v>
      </c>
      <c r="C88" s="382"/>
      <c r="D88" s="382"/>
      <c r="E88" s="382"/>
      <c r="F88" s="382"/>
    </row>
    <row r="89" spans="1:6" ht="153.6" customHeight="1" x14ac:dyDescent="0.3">
      <c r="A89" s="117"/>
      <c r="B89" s="51" t="s">
        <v>173</v>
      </c>
      <c r="C89" s="122"/>
      <c r="D89" s="122"/>
      <c r="E89" s="122"/>
      <c r="F89" s="122"/>
    </row>
    <row r="90" spans="1:6" ht="31.2" thickBot="1" x14ac:dyDescent="0.35">
      <c r="A90" s="373"/>
      <c r="B90" s="383" t="s">
        <v>174</v>
      </c>
      <c r="C90" s="268" t="s">
        <v>26</v>
      </c>
      <c r="D90" s="259"/>
      <c r="E90" s="357">
        <v>16.32</v>
      </c>
      <c r="F90" s="390">
        <f>D90*E90</f>
        <v>0</v>
      </c>
    </row>
    <row r="91" spans="1:6" ht="16.2" thickBot="1" x14ac:dyDescent="0.35">
      <c r="A91" s="125" t="s">
        <v>93</v>
      </c>
      <c r="B91" s="331"/>
      <c r="C91" s="331"/>
      <c r="D91" s="331"/>
      <c r="E91" s="331"/>
      <c r="F91" s="60">
        <f>SUM(F90:F90)</f>
        <v>0</v>
      </c>
    </row>
    <row r="92" spans="1:6" ht="15.6" customHeight="1" thickBot="1" x14ac:dyDescent="0.35">
      <c r="A92" s="384">
        <v>12</v>
      </c>
      <c r="B92" s="371" t="s">
        <v>175</v>
      </c>
      <c r="C92" s="371"/>
      <c r="D92" s="371"/>
      <c r="E92" s="371"/>
      <c r="F92" s="371"/>
    </row>
    <row r="93" spans="1:6" ht="105" x14ac:dyDescent="0.3">
      <c r="A93" s="323">
        <v>12.1</v>
      </c>
      <c r="B93" s="63" t="s">
        <v>176</v>
      </c>
      <c r="C93" s="367" t="s">
        <v>26</v>
      </c>
      <c r="D93" s="254"/>
      <c r="E93" s="326">
        <v>58.8</v>
      </c>
      <c r="F93" s="391">
        <f>D93*E93</f>
        <v>0</v>
      </c>
    </row>
    <row r="94" spans="1:6" ht="90.6" thickBot="1" x14ac:dyDescent="0.35">
      <c r="A94" s="328">
        <v>12.2</v>
      </c>
      <c r="B94" s="335" t="s">
        <v>177</v>
      </c>
      <c r="C94" s="268" t="s">
        <v>26</v>
      </c>
      <c r="D94" s="259"/>
      <c r="E94" s="357">
        <v>13</v>
      </c>
      <c r="F94" s="390">
        <f>D94*E94</f>
        <v>0</v>
      </c>
    </row>
    <row r="95" spans="1:6" ht="16.2" thickBot="1" x14ac:dyDescent="0.35">
      <c r="A95" s="125" t="s">
        <v>99</v>
      </c>
      <c r="B95" s="331"/>
      <c r="C95" s="331"/>
      <c r="D95" s="331"/>
      <c r="E95" s="331"/>
      <c r="F95" s="60">
        <f>SUM(F93:F94)</f>
        <v>0</v>
      </c>
    </row>
    <row r="96" spans="1:6" ht="15.6" customHeight="1" thickBot="1" x14ac:dyDescent="0.35">
      <c r="A96" s="384">
        <v>13</v>
      </c>
      <c r="B96" s="371" t="s">
        <v>178</v>
      </c>
      <c r="C96" s="371"/>
      <c r="D96" s="371"/>
      <c r="E96" s="371"/>
      <c r="F96" s="371"/>
    </row>
    <row r="97" spans="1:6" ht="60.6" x14ac:dyDescent="0.3">
      <c r="A97" s="323">
        <v>13.1</v>
      </c>
      <c r="B97" s="385" t="s">
        <v>179</v>
      </c>
      <c r="C97" s="367" t="s">
        <v>26</v>
      </c>
      <c r="D97" s="254"/>
      <c r="E97" s="396">
        <v>26</v>
      </c>
      <c r="F97" s="391">
        <f>D97*E97</f>
        <v>0</v>
      </c>
    </row>
    <row r="98" spans="1:6" ht="90" customHeight="1" x14ac:dyDescent="0.3">
      <c r="A98" s="117">
        <v>13.2</v>
      </c>
      <c r="B98" s="36" t="s">
        <v>180</v>
      </c>
      <c r="C98" s="123"/>
      <c r="D98" s="123"/>
      <c r="E98" s="123"/>
      <c r="F98" s="123"/>
    </row>
    <row r="99" spans="1:6" s="35" customFormat="1" ht="15" x14ac:dyDescent="0.25">
      <c r="A99" s="117"/>
      <c r="B99" s="36" t="s">
        <v>181</v>
      </c>
      <c r="C99" s="38" t="s">
        <v>98</v>
      </c>
      <c r="D99" s="50"/>
      <c r="E99" s="43">
        <v>1</v>
      </c>
      <c r="F99" s="389">
        <f>D99*E99</f>
        <v>0</v>
      </c>
    </row>
    <row r="100" spans="1:6" ht="16.2" thickBot="1" x14ac:dyDescent="0.35">
      <c r="A100" s="373"/>
      <c r="B100" s="267" t="s">
        <v>182</v>
      </c>
      <c r="C100" s="268" t="s">
        <v>98</v>
      </c>
      <c r="D100" s="259"/>
      <c r="E100" s="306">
        <v>1</v>
      </c>
      <c r="F100" s="390">
        <f>D100*E100</f>
        <v>0</v>
      </c>
    </row>
    <row r="101" spans="1:6" ht="16.2" thickBot="1" x14ac:dyDescent="0.35">
      <c r="A101" s="125" t="s">
        <v>408</v>
      </c>
      <c r="B101" s="331"/>
      <c r="C101" s="331"/>
      <c r="D101" s="331"/>
      <c r="E101" s="331"/>
      <c r="F101" s="60">
        <f>SUM(F97:F100)</f>
        <v>0</v>
      </c>
    </row>
    <row r="102" spans="1:6" ht="16.2" thickBot="1" x14ac:dyDescent="0.35">
      <c r="A102" s="125" t="s">
        <v>378</v>
      </c>
      <c r="B102" s="331"/>
      <c r="C102" s="331"/>
      <c r="D102" s="331"/>
      <c r="E102" s="331"/>
      <c r="F102" s="60">
        <f>F11+F21+F24+F28+F32+F35+F38+F45+F73+F86+F91+F95+F101</f>
        <v>0</v>
      </c>
    </row>
  </sheetData>
  <mergeCells count="61">
    <mergeCell ref="A101:E101"/>
    <mergeCell ref="A102:E102"/>
    <mergeCell ref="B5:F5"/>
    <mergeCell ref="B26:F26"/>
    <mergeCell ref="B29:F29"/>
    <mergeCell ref="B33:F33"/>
    <mergeCell ref="B36:F36"/>
    <mergeCell ref="B40:F40"/>
    <mergeCell ref="B12:F12"/>
    <mergeCell ref="B22:F22"/>
    <mergeCell ref="A91:E91"/>
    <mergeCell ref="B92:F92"/>
    <mergeCell ref="A95:E95"/>
    <mergeCell ref="B96:F96"/>
    <mergeCell ref="A98:A100"/>
    <mergeCell ref="C98:F98"/>
    <mergeCell ref="C81:F81"/>
    <mergeCell ref="A82:F82"/>
    <mergeCell ref="A86:E86"/>
    <mergeCell ref="B87:F87"/>
    <mergeCell ref="A88:A90"/>
    <mergeCell ref="C88:F88"/>
    <mergeCell ref="C89:F89"/>
    <mergeCell ref="C76:F76"/>
    <mergeCell ref="C77:F77"/>
    <mergeCell ref="C78:F78"/>
    <mergeCell ref="C79:F79"/>
    <mergeCell ref="C80:F80"/>
    <mergeCell ref="A61:F61"/>
    <mergeCell ref="A62:A72"/>
    <mergeCell ref="A73:E73"/>
    <mergeCell ref="B74:F74"/>
    <mergeCell ref="C75:F75"/>
    <mergeCell ref="B46:F46"/>
    <mergeCell ref="A47:F47"/>
    <mergeCell ref="A48:F48"/>
    <mergeCell ref="A51:F51"/>
    <mergeCell ref="A52:A60"/>
    <mergeCell ref="C52:F52"/>
    <mergeCell ref="C53:F53"/>
    <mergeCell ref="C54:F54"/>
    <mergeCell ref="C55:F55"/>
    <mergeCell ref="C56:F56"/>
    <mergeCell ref="C57:F57"/>
    <mergeCell ref="C58:F58"/>
    <mergeCell ref="C59:F59"/>
    <mergeCell ref="A38:E38"/>
    <mergeCell ref="A39:F39"/>
    <mergeCell ref="A41:F41"/>
    <mergeCell ref="A43:F43"/>
    <mergeCell ref="A45:E45"/>
    <mergeCell ref="A24:E24"/>
    <mergeCell ref="A25:F25"/>
    <mergeCell ref="A28:E28"/>
    <mergeCell ref="A32:E32"/>
    <mergeCell ref="A35:E35"/>
    <mergeCell ref="A1:F1"/>
    <mergeCell ref="A6:F6"/>
    <mergeCell ref="A11:E11"/>
    <mergeCell ref="A13:F13"/>
    <mergeCell ref="A21:E21"/>
  </mergeCells>
  <pageMargins left="0.7" right="0.7" top="0.75" bottom="0.75" header="0.51180555555555496" footer="0.51180555555555496"/>
  <pageSetup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1"/>
  <sheetViews>
    <sheetView zoomScaleNormal="100" workbookViewId="0">
      <selection activeCell="F25" sqref="F25"/>
    </sheetView>
  </sheetViews>
  <sheetFormatPr defaultRowHeight="15.6" x14ac:dyDescent="0.3"/>
  <cols>
    <col min="1" max="1" width="9.109375" style="9" customWidth="1"/>
    <col min="2" max="2" width="36.44140625" style="9" customWidth="1"/>
    <col min="3" max="3" width="11" style="9" customWidth="1"/>
    <col min="4" max="4" width="11.44140625" style="9"/>
    <col min="5" max="5" width="11.88671875" style="9" customWidth="1"/>
    <col min="6" max="6" width="18.77734375" style="9" customWidth="1"/>
    <col min="7" max="1025" width="9.109375" style="9" customWidth="1"/>
  </cols>
  <sheetData>
    <row r="1" spans="1:1025" ht="30.6" customHeight="1" thickBot="1" x14ac:dyDescent="0.35">
      <c r="A1" s="307" t="s">
        <v>0</v>
      </c>
      <c r="B1" s="308"/>
      <c r="C1" s="308"/>
      <c r="D1" s="308"/>
      <c r="E1" s="308"/>
      <c r="F1" s="309"/>
    </row>
    <row r="2" spans="1:1025" ht="36" customHeight="1" thickBot="1" x14ac:dyDescent="0.35">
      <c r="A2" s="212" t="s">
        <v>1</v>
      </c>
      <c r="B2" s="213" t="s">
        <v>2</v>
      </c>
      <c r="C2" s="213" t="s">
        <v>3</v>
      </c>
      <c r="D2" s="214" t="s">
        <v>4</v>
      </c>
      <c r="E2" s="214" t="s">
        <v>5</v>
      </c>
      <c r="F2" s="215" t="s">
        <v>6</v>
      </c>
    </row>
    <row r="3" spans="1:1025" ht="16.2" thickBot="1" x14ac:dyDescent="0.35">
      <c r="A3" s="386" t="s">
        <v>7</v>
      </c>
      <c r="B3" s="211" t="s">
        <v>8</v>
      </c>
      <c r="C3" s="210" t="s">
        <v>9</v>
      </c>
      <c r="D3" s="210" t="s">
        <v>10</v>
      </c>
      <c r="E3" s="210" t="s">
        <v>11</v>
      </c>
      <c r="F3" s="406" t="s">
        <v>12</v>
      </c>
    </row>
    <row r="4" spans="1:1025" ht="16.2" thickBot="1" x14ac:dyDescent="0.35">
      <c r="A4" s="397" t="s">
        <v>183</v>
      </c>
      <c r="B4" s="398" t="s">
        <v>184</v>
      </c>
      <c r="C4" s="399"/>
      <c r="D4" s="400"/>
      <c r="E4" s="400"/>
      <c r="F4" s="407"/>
    </row>
    <row r="5" spans="1:1025" ht="15.6" customHeight="1" thickBot="1" x14ac:dyDescent="0.35">
      <c r="A5" s="370">
        <v>1</v>
      </c>
      <c r="B5" s="403" t="s">
        <v>373</v>
      </c>
      <c r="C5" s="403"/>
      <c r="D5" s="403"/>
      <c r="E5" s="403"/>
      <c r="F5" s="371"/>
    </row>
    <row r="6" spans="1:1025" ht="15" customHeight="1" x14ac:dyDescent="0.3">
      <c r="A6" s="401"/>
      <c r="B6" s="402" t="s">
        <v>185</v>
      </c>
      <c r="C6" s="402"/>
      <c r="D6" s="402"/>
      <c r="E6" s="402"/>
      <c r="F6" s="408"/>
    </row>
    <row r="7" spans="1:1025" ht="107.4" customHeight="1" x14ac:dyDescent="0.3">
      <c r="A7" s="62">
        <v>1.1000000000000001</v>
      </c>
      <c r="B7" s="41" t="s">
        <v>186</v>
      </c>
      <c r="C7" s="42" t="s">
        <v>62</v>
      </c>
      <c r="D7" s="50"/>
      <c r="E7" s="43">
        <v>4</v>
      </c>
      <c r="F7" s="389">
        <f>D7*E7</f>
        <v>0</v>
      </c>
    </row>
    <row r="8" spans="1:1025" ht="167.4" customHeight="1" x14ac:dyDescent="0.3">
      <c r="A8" s="61"/>
      <c r="B8" s="44" t="s">
        <v>187</v>
      </c>
      <c r="C8" s="126"/>
      <c r="D8" s="126"/>
      <c r="E8" s="126"/>
      <c r="F8" s="120"/>
    </row>
    <row r="9" spans="1:1025" ht="91.8" customHeight="1" x14ac:dyDescent="0.3">
      <c r="A9" s="61"/>
      <c r="B9" s="44" t="s">
        <v>188</v>
      </c>
      <c r="C9" s="126"/>
      <c r="D9" s="126"/>
      <c r="E9" s="126"/>
      <c r="F9" s="120"/>
    </row>
    <row r="10" spans="1:1025" ht="45.6" thickBot="1" x14ac:dyDescent="0.35">
      <c r="A10" s="61"/>
      <c r="B10" s="44" t="s">
        <v>189</v>
      </c>
      <c r="C10" s="126"/>
      <c r="D10" s="126"/>
      <c r="E10" s="126"/>
      <c r="F10" s="120"/>
    </row>
    <row r="11" spans="1:1025" ht="16.2" thickBot="1" x14ac:dyDescent="0.35">
      <c r="A11" s="125" t="s">
        <v>23</v>
      </c>
      <c r="B11" s="125"/>
      <c r="C11" s="125"/>
      <c r="D11" s="125"/>
      <c r="E11" s="125"/>
      <c r="F11" s="60">
        <f>SUM(F7:F7)</f>
        <v>0</v>
      </c>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39"/>
      <c r="CI11" s="39"/>
      <c r="CJ11" s="39"/>
      <c r="CK11" s="39"/>
      <c r="CL11" s="39"/>
      <c r="CM11" s="39"/>
      <c r="CN11" s="39"/>
      <c r="CO11" s="39"/>
      <c r="CP11" s="39"/>
      <c r="CQ11" s="39"/>
      <c r="CR11" s="39"/>
      <c r="CS11" s="39"/>
      <c r="CT11" s="39"/>
      <c r="CU11" s="39"/>
      <c r="CV11" s="39"/>
      <c r="CW11" s="39"/>
      <c r="CX11" s="39"/>
      <c r="CY11" s="39"/>
      <c r="CZ11" s="39"/>
      <c r="DA11" s="39"/>
      <c r="DB11" s="39"/>
      <c r="DC11" s="39"/>
      <c r="DD11" s="39"/>
      <c r="DE11" s="39"/>
      <c r="DF11" s="39"/>
      <c r="DG11" s="39"/>
      <c r="DH11" s="39"/>
      <c r="DI11" s="39"/>
      <c r="DJ11" s="39"/>
      <c r="DK11" s="39"/>
      <c r="DL11" s="39"/>
      <c r="DM11" s="39"/>
      <c r="DN11" s="39"/>
      <c r="DO11" s="39"/>
      <c r="DP11" s="39"/>
      <c r="DQ11" s="39"/>
      <c r="DR11" s="39"/>
      <c r="DS11" s="39"/>
      <c r="DT11" s="39"/>
      <c r="DU11" s="39"/>
      <c r="DV11" s="39"/>
      <c r="DW11" s="39"/>
      <c r="DX11" s="39"/>
      <c r="DY11" s="39"/>
      <c r="DZ11" s="39"/>
      <c r="EA11" s="39"/>
      <c r="EB11" s="39"/>
      <c r="EC11" s="39"/>
      <c r="ED11" s="39"/>
      <c r="EE11" s="39"/>
      <c r="EF11" s="39"/>
      <c r="EG11" s="39"/>
      <c r="EH11" s="39"/>
      <c r="EI11" s="39"/>
      <c r="EJ11" s="39"/>
      <c r="EK11" s="39"/>
      <c r="EL11" s="39"/>
      <c r="EM11" s="39"/>
      <c r="EN11" s="39"/>
      <c r="EO11" s="39"/>
      <c r="EP11" s="39"/>
      <c r="EQ11" s="39"/>
      <c r="ER11" s="39"/>
      <c r="ES11" s="39"/>
      <c r="ET11" s="39"/>
      <c r="EU11" s="39"/>
      <c r="EV11" s="39"/>
      <c r="EW11" s="39"/>
      <c r="EX11" s="39"/>
      <c r="EY11" s="39"/>
      <c r="EZ11" s="39"/>
      <c r="FA11" s="39"/>
      <c r="FB11" s="39"/>
      <c r="FC11" s="39"/>
      <c r="FD11" s="39"/>
      <c r="FE11" s="39"/>
      <c r="FF11" s="39"/>
      <c r="FG11" s="39"/>
      <c r="FH11" s="39"/>
      <c r="FI11" s="39"/>
      <c r="FJ11" s="39"/>
      <c r="FK11" s="39"/>
      <c r="FL11" s="39"/>
      <c r="FM11" s="39"/>
      <c r="FN11" s="39"/>
      <c r="FO11" s="39"/>
      <c r="FP11" s="39"/>
      <c r="FQ11" s="39"/>
      <c r="FR11" s="39"/>
      <c r="FS11" s="39"/>
      <c r="FT11" s="39"/>
      <c r="FU11" s="39"/>
      <c r="FV11" s="39"/>
      <c r="FW11" s="39"/>
      <c r="FX11" s="39"/>
      <c r="FY11" s="39"/>
      <c r="FZ11" s="39"/>
      <c r="GA11" s="39"/>
      <c r="GB11" s="39"/>
      <c r="GC11" s="39"/>
      <c r="GD11" s="39"/>
      <c r="GE11" s="39"/>
      <c r="GF11" s="39"/>
      <c r="GG11" s="39"/>
      <c r="GH11" s="39"/>
      <c r="GI11" s="39"/>
      <c r="GJ11" s="39"/>
      <c r="GK11" s="39"/>
      <c r="GL11" s="39"/>
      <c r="GM11" s="39"/>
      <c r="GN11" s="39"/>
      <c r="GO11" s="39"/>
      <c r="GP11" s="39"/>
      <c r="GQ11" s="39"/>
      <c r="GR11" s="39"/>
      <c r="GS11" s="39"/>
      <c r="GT11" s="39"/>
      <c r="GU11" s="39"/>
      <c r="GV11" s="39"/>
      <c r="GW11" s="39"/>
      <c r="GX11" s="39"/>
      <c r="GY11" s="39"/>
      <c r="GZ11" s="39"/>
      <c r="HA11" s="39"/>
      <c r="HB11" s="39"/>
      <c r="HC11" s="39"/>
      <c r="HD11" s="39"/>
      <c r="HE11" s="39"/>
      <c r="HF11" s="39"/>
      <c r="HG11" s="39"/>
      <c r="HH11" s="39"/>
      <c r="HI11" s="39"/>
      <c r="HJ11" s="39"/>
      <c r="HK11" s="39"/>
      <c r="HL11" s="39"/>
      <c r="HM11" s="39"/>
      <c r="HN11" s="39"/>
      <c r="HO11" s="39"/>
      <c r="HP11" s="39"/>
      <c r="HQ11" s="39"/>
      <c r="HR11" s="39"/>
      <c r="HS11" s="39"/>
      <c r="HT11" s="39"/>
      <c r="HU11" s="39"/>
      <c r="HV11" s="39"/>
      <c r="HW11" s="39"/>
      <c r="HX11" s="39"/>
      <c r="HY11" s="39"/>
      <c r="HZ11" s="39"/>
      <c r="IA11" s="39"/>
      <c r="IB11" s="39"/>
      <c r="IC11" s="39"/>
      <c r="ID11" s="39"/>
      <c r="IE11" s="39"/>
      <c r="IF11" s="39"/>
      <c r="IG11" s="39"/>
      <c r="IH11" s="39"/>
      <c r="II11" s="39"/>
      <c r="IJ11" s="39"/>
      <c r="IK11" s="39"/>
      <c r="IL11" s="39"/>
      <c r="IM11" s="39"/>
      <c r="IN11" s="39"/>
      <c r="IO11" s="39"/>
      <c r="IP11" s="39"/>
      <c r="IQ11" s="39"/>
      <c r="IR11" s="39"/>
      <c r="IS11" s="39"/>
      <c r="IT11" s="39"/>
      <c r="IU11" s="39"/>
      <c r="IV11" s="39"/>
      <c r="IW11" s="39"/>
      <c r="IX11" s="39"/>
      <c r="IY11" s="39"/>
      <c r="IZ11" s="39"/>
      <c r="JA11" s="39"/>
      <c r="JB11" s="39"/>
      <c r="JC11" s="39"/>
      <c r="JD11" s="39"/>
      <c r="JE11" s="39"/>
      <c r="JF11" s="39"/>
      <c r="JG11" s="39"/>
      <c r="JH11" s="39"/>
      <c r="JI11" s="39"/>
      <c r="JJ11" s="39"/>
      <c r="JK11" s="39"/>
      <c r="JL11" s="39"/>
      <c r="JM11" s="39"/>
      <c r="JN11" s="39"/>
      <c r="JO11" s="39"/>
      <c r="JP11" s="39"/>
      <c r="JQ11" s="39"/>
      <c r="JR11" s="39"/>
      <c r="JS11" s="39"/>
      <c r="JT11" s="39"/>
      <c r="JU11" s="39"/>
      <c r="JV11" s="39"/>
      <c r="JW11" s="39"/>
      <c r="JX11" s="39"/>
      <c r="JY11" s="39"/>
      <c r="JZ11" s="39"/>
      <c r="KA11" s="39"/>
      <c r="KB11" s="39"/>
      <c r="KC11" s="39"/>
      <c r="KD11" s="39"/>
      <c r="KE11" s="39"/>
      <c r="KF11" s="39"/>
      <c r="KG11" s="39"/>
      <c r="KH11" s="39"/>
      <c r="KI11" s="39"/>
      <c r="KJ11" s="39"/>
      <c r="KK11" s="39"/>
      <c r="KL11" s="39"/>
      <c r="KM11" s="39"/>
      <c r="KN11" s="39"/>
      <c r="KO11" s="39"/>
      <c r="KP11" s="39"/>
      <c r="KQ11" s="39"/>
      <c r="KR11" s="39"/>
      <c r="KS11" s="39"/>
      <c r="KT11" s="39"/>
      <c r="KU11" s="39"/>
      <c r="KV11" s="39"/>
      <c r="KW11" s="39"/>
      <c r="KX11" s="39"/>
      <c r="KY11" s="39"/>
      <c r="KZ11" s="39"/>
      <c r="LA11" s="39"/>
      <c r="LB11" s="39"/>
      <c r="LC11" s="39"/>
      <c r="LD11" s="39"/>
      <c r="LE11" s="39"/>
      <c r="LF11" s="39"/>
      <c r="LG11" s="39"/>
      <c r="LH11" s="39"/>
      <c r="LI11" s="39"/>
      <c r="LJ11" s="39"/>
      <c r="LK11" s="39"/>
      <c r="LL11" s="39"/>
      <c r="LM11" s="39"/>
      <c r="LN11" s="39"/>
      <c r="LO11" s="39"/>
      <c r="LP11" s="39"/>
      <c r="LQ11" s="39"/>
      <c r="LR11" s="39"/>
      <c r="LS11" s="39"/>
      <c r="LT11" s="39"/>
      <c r="LU11" s="39"/>
      <c r="LV11" s="39"/>
      <c r="LW11" s="39"/>
      <c r="LX11" s="39"/>
      <c r="LY11" s="39"/>
      <c r="LZ11" s="39"/>
      <c r="MA11" s="39"/>
      <c r="MB11" s="39"/>
      <c r="MC11" s="39"/>
      <c r="MD11" s="39"/>
      <c r="ME11" s="39"/>
      <c r="MF11" s="39"/>
      <c r="MG11" s="39"/>
      <c r="MH11" s="39"/>
      <c r="MI11" s="39"/>
      <c r="MJ11" s="39"/>
      <c r="MK11" s="39"/>
      <c r="ML11" s="39"/>
      <c r="MM11" s="39"/>
      <c r="MN11" s="39"/>
      <c r="MO11" s="39"/>
      <c r="MP11" s="39"/>
      <c r="MQ11" s="39"/>
      <c r="MR11" s="39"/>
      <c r="MS11" s="39"/>
      <c r="MT11" s="39"/>
      <c r="MU11" s="39"/>
      <c r="MV11" s="39"/>
      <c r="MW11" s="39"/>
      <c r="MX11" s="39"/>
      <c r="MY11" s="39"/>
      <c r="MZ11" s="39"/>
      <c r="NA11" s="39"/>
      <c r="NB11" s="39"/>
      <c r="NC11" s="39"/>
      <c r="ND11" s="39"/>
      <c r="NE11" s="39"/>
      <c r="NF11" s="39"/>
      <c r="NG11" s="39"/>
      <c r="NH11" s="39"/>
      <c r="NI11" s="39"/>
      <c r="NJ11" s="39"/>
      <c r="NK11" s="39"/>
      <c r="NL11" s="39"/>
      <c r="NM11" s="39"/>
      <c r="NN11" s="39"/>
      <c r="NO11" s="39"/>
      <c r="NP11" s="39"/>
      <c r="NQ11" s="39"/>
      <c r="NR11" s="39"/>
      <c r="NS11" s="39"/>
      <c r="NT11" s="39"/>
      <c r="NU11" s="39"/>
      <c r="NV11" s="39"/>
      <c r="NW11" s="39"/>
      <c r="NX11" s="39"/>
      <c r="NY11" s="39"/>
      <c r="NZ11" s="39"/>
      <c r="OA11" s="39"/>
      <c r="OB11" s="39"/>
      <c r="OC11" s="39"/>
      <c r="OD11" s="39"/>
      <c r="OE11" s="39"/>
      <c r="OF11" s="39"/>
      <c r="OG11" s="39"/>
      <c r="OH11" s="39"/>
      <c r="OI11" s="39"/>
      <c r="OJ11" s="39"/>
      <c r="OK11" s="39"/>
      <c r="OL11" s="39"/>
      <c r="OM11" s="39"/>
      <c r="ON11" s="39"/>
      <c r="OO11" s="39"/>
      <c r="OP11" s="39"/>
      <c r="OQ11" s="39"/>
      <c r="OR11" s="39"/>
      <c r="OS11" s="39"/>
      <c r="OT11" s="39"/>
      <c r="OU11" s="39"/>
      <c r="OV11" s="39"/>
      <c r="OW11" s="39"/>
      <c r="OX11" s="39"/>
      <c r="OY11" s="39"/>
      <c r="OZ11" s="39"/>
      <c r="PA11" s="39"/>
      <c r="PB11" s="39"/>
      <c r="PC11" s="39"/>
      <c r="PD11" s="39"/>
      <c r="PE11" s="39"/>
      <c r="PF11" s="39"/>
      <c r="PG11" s="39"/>
      <c r="PH11" s="39"/>
      <c r="PI11" s="39"/>
      <c r="PJ11" s="39"/>
      <c r="PK11" s="39"/>
      <c r="PL11" s="39"/>
      <c r="PM11" s="39"/>
      <c r="PN11" s="39"/>
      <c r="PO11" s="39"/>
      <c r="PP11" s="39"/>
      <c r="PQ11" s="39"/>
      <c r="PR11" s="39"/>
      <c r="PS11" s="39"/>
      <c r="PT11" s="39"/>
      <c r="PU11" s="39"/>
      <c r="PV11" s="39"/>
      <c r="PW11" s="39"/>
      <c r="PX11" s="39"/>
      <c r="PY11" s="39"/>
      <c r="PZ11" s="39"/>
      <c r="QA11" s="39"/>
      <c r="QB11" s="39"/>
      <c r="QC11" s="39"/>
      <c r="QD11" s="39"/>
      <c r="QE11" s="39"/>
      <c r="QF11" s="39"/>
      <c r="QG11" s="39"/>
      <c r="QH11" s="39"/>
      <c r="QI11" s="39"/>
      <c r="QJ11" s="39"/>
      <c r="QK11" s="39"/>
      <c r="QL11" s="39"/>
      <c r="QM11" s="39"/>
      <c r="QN11" s="39"/>
      <c r="QO11" s="39"/>
      <c r="QP11" s="39"/>
      <c r="QQ11" s="39"/>
      <c r="QR11" s="39"/>
      <c r="QS11" s="39"/>
      <c r="QT11" s="39"/>
      <c r="QU11" s="39"/>
      <c r="QV11" s="39"/>
      <c r="QW11" s="39"/>
      <c r="QX11" s="39"/>
      <c r="QY11" s="39"/>
      <c r="QZ11" s="39"/>
      <c r="RA11" s="39"/>
      <c r="RB11" s="39"/>
      <c r="RC11" s="39"/>
      <c r="RD11" s="39"/>
      <c r="RE11" s="39"/>
      <c r="RF11" s="39"/>
      <c r="RG11" s="39"/>
      <c r="RH11" s="39"/>
      <c r="RI11" s="39"/>
      <c r="RJ11" s="39"/>
      <c r="RK11" s="39"/>
      <c r="RL11" s="39"/>
      <c r="RM11" s="39"/>
      <c r="RN11" s="39"/>
      <c r="RO11" s="39"/>
      <c r="RP11" s="39"/>
      <c r="RQ11" s="39"/>
      <c r="RR11" s="39"/>
      <c r="RS11" s="39"/>
      <c r="RT11" s="39"/>
      <c r="RU11" s="39"/>
      <c r="RV11" s="39"/>
      <c r="RW11" s="39"/>
      <c r="RX11" s="39"/>
      <c r="RY11" s="39"/>
      <c r="RZ11" s="39"/>
      <c r="SA11" s="39"/>
      <c r="SB11" s="39"/>
      <c r="SC11" s="39"/>
      <c r="SD11" s="39"/>
      <c r="SE11" s="39"/>
      <c r="SF11" s="39"/>
      <c r="SG11" s="39"/>
      <c r="SH11" s="39"/>
      <c r="SI11" s="39"/>
      <c r="SJ11" s="39"/>
      <c r="SK11" s="39"/>
      <c r="SL11" s="39"/>
      <c r="SM11" s="39"/>
      <c r="SN11" s="39"/>
      <c r="SO11" s="39"/>
      <c r="SP11" s="39"/>
      <c r="SQ11" s="39"/>
      <c r="SR11" s="39"/>
      <c r="SS11" s="39"/>
      <c r="ST11" s="39"/>
      <c r="SU11" s="39"/>
      <c r="SV11" s="39"/>
      <c r="SW11" s="39"/>
      <c r="SX11" s="39"/>
      <c r="SY11" s="39"/>
      <c r="SZ11" s="39"/>
      <c r="TA11" s="39"/>
      <c r="TB11" s="39"/>
      <c r="TC11" s="39"/>
      <c r="TD11" s="39"/>
      <c r="TE11" s="39"/>
      <c r="TF11" s="39"/>
      <c r="TG11" s="39"/>
      <c r="TH11" s="39"/>
      <c r="TI11" s="39"/>
      <c r="TJ11" s="39"/>
      <c r="TK11" s="39"/>
      <c r="TL11" s="39"/>
      <c r="TM11" s="39"/>
      <c r="TN11" s="39"/>
      <c r="TO11" s="39"/>
      <c r="TP11" s="39"/>
      <c r="TQ11" s="39"/>
      <c r="TR11" s="39"/>
      <c r="TS11" s="39"/>
      <c r="TT11" s="39"/>
      <c r="TU11" s="39"/>
      <c r="TV11" s="39"/>
      <c r="TW11" s="39"/>
      <c r="TX11" s="39"/>
      <c r="TY11" s="39"/>
      <c r="TZ11" s="39"/>
      <c r="UA11" s="39"/>
      <c r="UB11" s="39"/>
      <c r="UC11" s="39"/>
      <c r="UD11" s="39"/>
      <c r="UE11" s="39"/>
      <c r="UF11" s="39"/>
      <c r="UG11" s="39"/>
      <c r="UH11" s="39"/>
      <c r="UI11" s="39"/>
      <c r="UJ11" s="39"/>
      <c r="UK11" s="39"/>
      <c r="UL11" s="39"/>
      <c r="UM11" s="39"/>
      <c r="UN11" s="39"/>
      <c r="UO11" s="39"/>
      <c r="UP11" s="39"/>
      <c r="UQ11" s="39"/>
      <c r="UR11" s="39"/>
      <c r="US11" s="39"/>
      <c r="UT11" s="39"/>
      <c r="UU11" s="39"/>
      <c r="UV11" s="39"/>
      <c r="UW11" s="39"/>
      <c r="UX11" s="39"/>
      <c r="UY11" s="39"/>
      <c r="UZ11" s="39"/>
      <c r="VA11" s="39"/>
      <c r="VB11" s="39"/>
      <c r="VC11" s="39"/>
      <c r="VD11" s="39"/>
      <c r="VE11" s="39"/>
      <c r="VF11" s="39"/>
      <c r="VG11" s="39"/>
      <c r="VH11" s="39"/>
      <c r="VI11" s="39"/>
      <c r="VJ11" s="39"/>
      <c r="VK11" s="39"/>
      <c r="VL11" s="39"/>
      <c r="VM11" s="39"/>
      <c r="VN11" s="39"/>
      <c r="VO11" s="39"/>
      <c r="VP11" s="39"/>
      <c r="VQ11" s="39"/>
      <c r="VR11" s="39"/>
      <c r="VS11" s="39"/>
      <c r="VT11" s="39"/>
      <c r="VU11" s="39"/>
      <c r="VV11" s="39"/>
      <c r="VW11" s="39"/>
      <c r="VX11" s="39"/>
      <c r="VY11" s="39"/>
      <c r="VZ11" s="39"/>
      <c r="WA11" s="39"/>
      <c r="WB11" s="39"/>
      <c r="WC11" s="39"/>
      <c r="WD11" s="39"/>
      <c r="WE11" s="39"/>
      <c r="WF11" s="39"/>
      <c r="WG11" s="39"/>
      <c r="WH11" s="39"/>
      <c r="WI11" s="39"/>
      <c r="WJ11" s="39"/>
      <c r="WK11" s="39"/>
      <c r="WL11" s="39"/>
      <c r="WM11" s="39"/>
      <c r="WN11" s="39"/>
      <c r="WO11" s="39"/>
      <c r="WP11" s="39"/>
      <c r="WQ11" s="39"/>
      <c r="WR11" s="39"/>
      <c r="WS11" s="39"/>
      <c r="WT11" s="39"/>
      <c r="WU11" s="39"/>
      <c r="WV11" s="39"/>
      <c r="WW11" s="39"/>
      <c r="WX11" s="39"/>
      <c r="WY11" s="39"/>
      <c r="WZ11" s="39"/>
      <c r="XA11" s="39"/>
      <c r="XB11" s="39"/>
      <c r="XC11" s="39"/>
      <c r="XD11" s="39"/>
      <c r="XE11" s="39"/>
      <c r="XF11" s="39"/>
      <c r="XG11" s="39"/>
      <c r="XH11" s="39"/>
      <c r="XI11" s="39"/>
      <c r="XJ11" s="39"/>
      <c r="XK11" s="39"/>
      <c r="XL11" s="39"/>
      <c r="XM11" s="39"/>
      <c r="XN11" s="39"/>
      <c r="XO11" s="39"/>
      <c r="XP11" s="39"/>
      <c r="XQ11" s="39"/>
      <c r="XR11" s="39"/>
      <c r="XS11" s="39"/>
      <c r="XT11" s="39"/>
      <c r="XU11" s="39"/>
      <c r="XV11" s="39"/>
      <c r="XW11" s="39"/>
      <c r="XX11" s="39"/>
      <c r="XY11" s="39"/>
      <c r="XZ11" s="39"/>
      <c r="YA11" s="39"/>
      <c r="YB11" s="39"/>
      <c r="YC11" s="39"/>
      <c r="YD11" s="39"/>
      <c r="YE11" s="39"/>
      <c r="YF11" s="39"/>
      <c r="YG11" s="39"/>
      <c r="YH11" s="39"/>
      <c r="YI11" s="39"/>
      <c r="YJ11" s="39"/>
      <c r="YK11" s="39"/>
      <c r="YL11" s="39"/>
      <c r="YM11" s="39"/>
      <c r="YN11" s="39"/>
      <c r="YO11" s="39"/>
      <c r="YP11" s="39"/>
      <c r="YQ11" s="39"/>
      <c r="YR11" s="39"/>
      <c r="YS11" s="39"/>
      <c r="YT11" s="39"/>
      <c r="YU11" s="39"/>
      <c r="YV11" s="39"/>
      <c r="YW11" s="39"/>
      <c r="YX11" s="39"/>
      <c r="YY11" s="39"/>
      <c r="YZ11" s="39"/>
      <c r="ZA11" s="39"/>
      <c r="ZB11" s="39"/>
      <c r="ZC11" s="39"/>
      <c r="ZD11" s="39"/>
      <c r="ZE11" s="39"/>
      <c r="ZF11" s="39"/>
      <c r="ZG11" s="39"/>
      <c r="ZH11" s="39"/>
      <c r="ZI11" s="39"/>
      <c r="ZJ11" s="39"/>
      <c r="ZK11" s="39"/>
      <c r="ZL11" s="39"/>
      <c r="ZM11" s="39"/>
      <c r="ZN11" s="39"/>
      <c r="ZO11" s="39"/>
      <c r="ZP11" s="39"/>
      <c r="ZQ11" s="39"/>
      <c r="ZR11" s="39"/>
      <c r="ZS11" s="39"/>
      <c r="ZT11" s="39"/>
      <c r="ZU11" s="39"/>
      <c r="ZV11" s="39"/>
      <c r="ZW11" s="39"/>
      <c r="ZX11" s="39"/>
      <c r="ZY11" s="39"/>
      <c r="ZZ11" s="39"/>
      <c r="AAA11" s="39"/>
      <c r="AAB11" s="39"/>
      <c r="AAC11" s="39"/>
      <c r="AAD11" s="39"/>
      <c r="AAE11" s="39"/>
      <c r="AAF11" s="39"/>
      <c r="AAG11" s="39"/>
      <c r="AAH11" s="39"/>
      <c r="AAI11" s="39"/>
      <c r="AAJ11" s="39"/>
      <c r="AAK11" s="39"/>
      <c r="AAL11" s="39"/>
      <c r="AAM11" s="39"/>
      <c r="AAN11" s="39"/>
      <c r="AAO11" s="39"/>
      <c r="AAP11" s="39"/>
      <c r="AAQ11" s="39"/>
      <c r="AAR11" s="39"/>
      <c r="AAS11" s="39"/>
      <c r="AAT11" s="39"/>
      <c r="AAU11" s="39"/>
      <c r="AAV11" s="39"/>
      <c r="AAW11" s="39"/>
      <c r="AAX11" s="39"/>
      <c r="AAY11" s="39"/>
      <c r="AAZ11" s="39"/>
      <c r="ABA11" s="39"/>
      <c r="ABB11" s="39"/>
      <c r="ABC11" s="39"/>
      <c r="ABD11" s="39"/>
      <c r="ABE11" s="39"/>
      <c r="ABF11" s="39"/>
      <c r="ABG11" s="39"/>
      <c r="ABH11" s="39"/>
      <c r="ABI11" s="39"/>
      <c r="ABJ11" s="39"/>
      <c r="ABK11" s="39"/>
      <c r="ABL11" s="39"/>
      <c r="ABM11" s="39"/>
      <c r="ABN11" s="39"/>
      <c r="ABO11" s="39"/>
      <c r="ABP11" s="39"/>
      <c r="ABQ11" s="39"/>
      <c r="ABR11" s="39"/>
      <c r="ABS11" s="39"/>
      <c r="ABT11" s="39"/>
      <c r="ABU11" s="39"/>
      <c r="ABV11" s="39"/>
      <c r="ABW11" s="39"/>
      <c r="ABX11" s="39"/>
      <c r="ABY11" s="39"/>
      <c r="ABZ11" s="39"/>
      <c r="ACA11" s="39"/>
      <c r="ACB11" s="39"/>
      <c r="ACC11" s="39"/>
      <c r="ACD11" s="39"/>
      <c r="ACE11" s="39"/>
      <c r="ACF11" s="39"/>
      <c r="ACG11" s="39"/>
      <c r="ACH11" s="39"/>
      <c r="ACI11" s="39"/>
      <c r="ACJ11" s="39"/>
      <c r="ACK11" s="39"/>
      <c r="ACL11" s="39"/>
      <c r="ACM11" s="39"/>
      <c r="ACN11" s="39"/>
      <c r="ACO11" s="39"/>
      <c r="ACP11" s="39"/>
      <c r="ACQ11" s="39"/>
      <c r="ACR11" s="39"/>
      <c r="ACS11" s="39"/>
      <c r="ACT11" s="39"/>
      <c r="ACU11" s="39"/>
      <c r="ACV11" s="39"/>
      <c r="ACW11" s="39"/>
      <c r="ACX11" s="39"/>
      <c r="ACY11" s="39"/>
      <c r="ACZ11" s="39"/>
      <c r="ADA11" s="39"/>
      <c r="ADB11" s="39"/>
      <c r="ADC11" s="39"/>
      <c r="ADD11" s="39"/>
      <c r="ADE11" s="39"/>
      <c r="ADF11" s="39"/>
      <c r="ADG11" s="39"/>
      <c r="ADH11" s="39"/>
      <c r="ADI11" s="39"/>
      <c r="ADJ11" s="39"/>
      <c r="ADK11" s="39"/>
      <c r="ADL11" s="39"/>
      <c r="ADM11" s="39"/>
      <c r="ADN11" s="39"/>
      <c r="ADO11" s="39"/>
      <c r="ADP11" s="39"/>
      <c r="ADQ11" s="39"/>
      <c r="ADR11" s="39"/>
      <c r="ADS11" s="39"/>
      <c r="ADT11" s="39"/>
      <c r="ADU11" s="39"/>
      <c r="ADV11" s="39"/>
      <c r="ADW11" s="39"/>
      <c r="ADX11" s="39"/>
      <c r="ADY11" s="39"/>
      <c r="ADZ11" s="39"/>
      <c r="AEA11" s="39"/>
      <c r="AEB11" s="39"/>
      <c r="AEC11" s="39"/>
      <c r="AED11" s="39"/>
      <c r="AEE11" s="39"/>
      <c r="AEF11" s="39"/>
      <c r="AEG11" s="39"/>
      <c r="AEH11" s="39"/>
      <c r="AEI11" s="39"/>
      <c r="AEJ11" s="39"/>
      <c r="AEK11" s="39"/>
      <c r="AEL11" s="39"/>
      <c r="AEM11" s="39"/>
      <c r="AEN11" s="39"/>
      <c r="AEO11" s="39"/>
      <c r="AEP11" s="39"/>
      <c r="AEQ11" s="39"/>
      <c r="AER11" s="39"/>
      <c r="AES11" s="39"/>
      <c r="AET11" s="39"/>
      <c r="AEU11" s="39"/>
      <c r="AEV11" s="39"/>
      <c r="AEW11" s="39"/>
      <c r="AEX11" s="39"/>
      <c r="AEY11" s="39"/>
      <c r="AEZ11" s="39"/>
      <c r="AFA11" s="39"/>
      <c r="AFB11" s="39"/>
      <c r="AFC11" s="39"/>
      <c r="AFD11" s="39"/>
      <c r="AFE11" s="39"/>
      <c r="AFF11" s="39"/>
      <c r="AFG11" s="39"/>
      <c r="AFH11" s="39"/>
      <c r="AFI11" s="39"/>
      <c r="AFJ11" s="39"/>
      <c r="AFK11" s="39"/>
      <c r="AFL11" s="39"/>
      <c r="AFM11" s="39"/>
      <c r="AFN11" s="39"/>
      <c r="AFO11" s="39"/>
      <c r="AFP11" s="39"/>
      <c r="AFQ11" s="39"/>
      <c r="AFR11" s="39"/>
      <c r="AFS11" s="39"/>
      <c r="AFT11" s="39"/>
      <c r="AFU11" s="39"/>
      <c r="AFV11" s="39"/>
      <c r="AFW11" s="39"/>
      <c r="AFX11" s="39"/>
      <c r="AFY11" s="39"/>
      <c r="AFZ11" s="39"/>
      <c r="AGA11" s="39"/>
      <c r="AGB11" s="39"/>
      <c r="AGC11" s="39"/>
      <c r="AGD11" s="39"/>
      <c r="AGE11" s="39"/>
      <c r="AGF11" s="39"/>
      <c r="AGG11" s="39"/>
      <c r="AGH11" s="39"/>
      <c r="AGI11" s="39"/>
      <c r="AGJ11" s="39"/>
      <c r="AGK11" s="39"/>
      <c r="AGL11" s="39"/>
      <c r="AGM11" s="39"/>
      <c r="AGN11" s="39"/>
      <c r="AGO11" s="39"/>
      <c r="AGP11" s="39"/>
      <c r="AGQ11" s="39"/>
      <c r="AGR11" s="39"/>
      <c r="AGS11" s="39"/>
      <c r="AGT11" s="39"/>
      <c r="AGU11" s="39"/>
      <c r="AGV11" s="39"/>
      <c r="AGW11" s="39"/>
      <c r="AGX11" s="39"/>
      <c r="AGY11" s="39"/>
      <c r="AGZ11" s="39"/>
      <c r="AHA11" s="39"/>
      <c r="AHB11" s="39"/>
      <c r="AHC11" s="39"/>
      <c r="AHD11" s="39"/>
      <c r="AHE11" s="39"/>
      <c r="AHF11" s="39"/>
      <c r="AHG11" s="39"/>
      <c r="AHH11" s="39"/>
      <c r="AHI11" s="39"/>
      <c r="AHJ11" s="39"/>
      <c r="AHK11" s="39"/>
      <c r="AHL11" s="39"/>
      <c r="AHM11" s="39"/>
      <c r="AHN11" s="39"/>
      <c r="AHO11" s="39"/>
      <c r="AHP11" s="39"/>
      <c r="AHQ11" s="39"/>
      <c r="AHR11" s="39"/>
      <c r="AHS11" s="39"/>
      <c r="AHT11" s="39"/>
      <c r="AHU11" s="39"/>
      <c r="AHV11" s="39"/>
      <c r="AHW11" s="39"/>
      <c r="AHX11" s="39"/>
      <c r="AHY11" s="39"/>
      <c r="AHZ11" s="39"/>
      <c r="AIA11" s="39"/>
      <c r="AIB11" s="39"/>
      <c r="AIC11" s="39"/>
      <c r="AID11" s="39"/>
      <c r="AIE11" s="39"/>
      <c r="AIF11" s="39"/>
      <c r="AIG11" s="39"/>
      <c r="AIH11" s="39"/>
      <c r="AII11" s="39"/>
      <c r="AIJ11" s="39"/>
      <c r="AIK11" s="39"/>
      <c r="AIL11" s="39"/>
      <c r="AIM11" s="39"/>
      <c r="AIN11" s="39"/>
      <c r="AIO11" s="39"/>
      <c r="AIP11" s="39"/>
      <c r="AIQ11" s="39"/>
      <c r="AIR11" s="39"/>
      <c r="AIS11" s="39"/>
      <c r="AIT11" s="39"/>
      <c r="AIU11" s="39"/>
      <c r="AIV11" s="39"/>
      <c r="AIW11" s="39"/>
      <c r="AIX11" s="39"/>
      <c r="AIY11" s="39"/>
      <c r="AIZ11" s="39"/>
      <c r="AJA11" s="39"/>
      <c r="AJB11" s="39"/>
      <c r="AJC11" s="39"/>
      <c r="AJD11" s="39"/>
      <c r="AJE11" s="39"/>
      <c r="AJF11" s="39"/>
      <c r="AJG11" s="39"/>
      <c r="AJH11" s="39"/>
      <c r="AJI11" s="39"/>
      <c r="AJJ11" s="39"/>
      <c r="AJK11" s="39"/>
      <c r="AJL11" s="39"/>
      <c r="AJM11" s="39"/>
      <c r="AJN11" s="39"/>
      <c r="AJO11" s="39"/>
      <c r="AJP11" s="39"/>
      <c r="AJQ11" s="39"/>
      <c r="AJR11" s="39"/>
      <c r="AJS11" s="39"/>
      <c r="AJT11" s="39"/>
      <c r="AJU11" s="39"/>
      <c r="AJV11" s="39"/>
      <c r="AJW11" s="39"/>
      <c r="AJX11" s="39"/>
      <c r="AJY11" s="39"/>
      <c r="AJZ11" s="39"/>
      <c r="AKA11" s="39"/>
      <c r="AKB11" s="39"/>
      <c r="AKC11" s="39"/>
      <c r="AKD11" s="39"/>
      <c r="AKE11" s="39"/>
      <c r="AKF11" s="39"/>
      <c r="AKG11" s="39"/>
      <c r="AKH11" s="39"/>
      <c r="AKI11" s="39"/>
      <c r="AKJ11" s="39"/>
      <c r="AKK11" s="39"/>
      <c r="AKL11" s="39"/>
      <c r="AKM11" s="39"/>
      <c r="AKN11" s="39"/>
      <c r="AKO11" s="39"/>
      <c r="AKP11" s="39"/>
      <c r="AKQ11" s="39"/>
      <c r="AKR11" s="39"/>
      <c r="AKS11" s="39"/>
      <c r="AKT11" s="39"/>
      <c r="AKU11" s="39"/>
      <c r="AKV11" s="39"/>
      <c r="AKW11" s="39"/>
      <c r="AKX11" s="39"/>
      <c r="AKY11" s="39"/>
      <c r="AKZ11" s="39"/>
      <c r="ALA11" s="39"/>
      <c r="ALB11" s="39"/>
      <c r="ALC11" s="39"/>
      <c r="ALD11" s="39"/>
      <c r="ALE11" s="39"/>
      <c r="ALF11" s="39"/>
      <c r="ALG11" s="39"/>
      <c r="ALH11" s="39"/>
      <c r="ALI11" s="39"/>
      <c r="ALJ11" s="39"/>
      <c r="ALK11" s="39"/>
      <c r="ALL11" s="39"/>
      <c r="ALM11" s="39"/>
      <c r="ALN11" s="39"/>
      <c r="ALO11" s="39"/>
      <c r="ALP11" s="39"/>
      <c r="ALQ11" s="39"/>
      <c r="ALR11" s="39"/>
      <c r="ALS11" s="39"/>
      <c r="ALT11" s="39"/>
      <c r="ALU11" s="39"/>
      <c r="ALV11" s="39"/>
      <c r="ALW11" s="39"/>
      <c r="ALX11" s="39"/>
      <c r="ALY11" s="39"/>
      <c r="ALZ11" s="39"/>
      <c r="AMA11" s="39"/>
      <c r="AMB11" s="39"/>
      <c r="AMC11" s="39"/>
      <c r="AMD11" s="39"/>
      <c r="AME11" s="39"/>
      <c r="AMF11" s="39"/>
      <c r="AMG11" s="39"/>
      <c r="AMH11" s="39"/>
      <c r="AMI11" s="39"/>
      <c r="AMJ11" s="39"/>
      <c r="AMK11" s="39"/>
    </row>
    <row r="12" spans="1:1025" ht="16.2" thickBot="1" x14ac:dyDescent="0.35">
      <c r="A12" s="405">
        <v>2</v>
      </c>
      <c r="B12" s="403" t="s">
        <v>374</v>
      </c>
      <c r="C12" s="403"/>
      <c r="D12" s="403"/>
      <c r="E12" s="403"/>
      <c r="F12" s="371"/>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c r="CA12" s="39"/>
      <c r="CB12" s="39"/>
      <c r="CC12" s="39"/>
      <c r="CD12" s="39"/>
      <c r="CE12" s="39"/>
      <c r="CF12" s="39"/>
      <c r="CG12" s="39"/>
      <c r="CH12" s="39"/>
      <c r="CI12" s="39"/>
      <c r="CJ12" s="39"/>
      <c r="CK12" s="39"/>
      <c r="CL12" s="39"/>
      <c r="CM12" s="39"/>
      <c r="CN12" s="39"/>
      <c r="CO12" s="39"/>
      <c r="CP12" s="39"/>
      <c r="CQ12" s="39"/>
      <c r="CR12" s="39"/>
      <c r="CS12" s="39"/>
      <c r="CT12" s="39"/>
      <c r="CU12" s="39"/>
      <c r="CV12" s="39"/>
      <c r="CW12" s="39"/>
      <c r="CX12" s="39"/>
      <c r="CY12" s="39"/>
      <c r="CZ12" s="39"/>
      <c r="DA12" s="39"/>
      <c r="DB12" s="39"/>
      <c r="DC12" s="39"/>
      <c r="DD12" s="39"/>
      <c r="DE12" s="39"/>
      <c r="DF12" s="39"/>
      <c r="DG12" s="39"/>
      <c r="DH12" s="39"/>
      <c r="DI12" s="39"/>
      <c r="DJ12" s="39"/>
      <c r="DK12" s="39"/>
      <c r="DL12" s="39"/>
      <c r="DM12" s="39"/>
      <c r="DN12" s="39"/>
      <c r="DO12" s="39"/>
      <c r="DP12" s="39"/>
      <c r="DQ12" s="39"/>
      <c r="DR12" s="39"/>
      <c r="DS12" s="39"/>
      <c r="DT12" s="39"/>
      <c r="DU12" s="39"/>
      <c r="DV12" s="39"/>
      <c r="DW12" s="39"/>
      <c r="DX12" s="39"/>
      <c r="DY12" s="39"/>
      <c r="DZ12" s="39"/>
      <c r="EA12" s="39"/>
      <c r="EB12" s="39"/>
      <c r="EC12" s="39"/>
      <c r="ED12" s="39"/>
      <c r="EE12" s="39"/>
      <c r="EF12" s="39"/>
      <c r="EG12" s="39"/>
      <c r="EH12" s="39"/>
      <c r="EI12" s="39"/>
      <c r="EJ12" s="39"/>
      <c r="EK12" s="39"/>
      <c r="EL12" s="39"/>
      <c r="EM12" s="39"/>
      <c r="EN12" s="39"/>
      <c r="EO12" s="39"/>
      <c r="EP12" s="39"/>
      <c r="EQ12" s="39"/>
      <c r="ER12" s="39"/>
      <c r="ES12" s="39"/>
      <c r="ET12" s="39"/>
      <c r="EU12" s="39"/>
      <c r="EV12" s="39"/>
      <c r="EW12" s="39"/>
      <c r="EX12" s="39"/>
      <c r="EY12" s="39"/>
      <c r="EZ12" s="39"/>
      <c r="FA12" s="39"/>
      <c r="FB12" s="39"/>
      <c r="FC12" s="39"/>
      <c r="FD12" s="39"/>
      <c r="FE12" s="39"/>
      <c r="FF12" s="39"/>
      <c r="FG12" s="39"/>
      <c r="FH12" s="39"/>
      <c r="FI12" s="39"/>
      <c r="FJ12" s="39"/>
      <c r="FK12" s="39"/>
      <c r="FL12" s="39"/>
      <c r="FM12" s="39"/>
      <c r="FN12" s="39"/>
      <c r="FO12" s="39"/>
      <c r="FP12" s="39"/>
      <c r="FQ12" s="39"/>
      <c r="FR12" s="39"/>
      <c r="FS12" s="39"/>
      <c r="FT12" s="39"/>
      <c r="FU12" s="39"/>
      <c r="FV12" s="39"/>
      <c r="FW12" s="39"/>
      <c r="FX12" s="39"/>
      <c r="FY12" s="39"/>
      <c r="FZ12" s="39"/>
      <c r="GA12" s="39"/>
      <c r="GB12" s="39"/>
      <c r="GC12" s="39"/>
      <c r="GD12" s="39"/>
      <c r="GE12" s="39"/>
      <c r="GF12" s="39"/>
      <c r="GG12" s="39"/>
      <c r="GH12" s="39"/>
      <c r="GI12" s="39"/>
      <c r="GJ12" s="39"/>
      <c r="GK12" s="39"/>
      <c r="GL12" s="39"/>
      <c r="GM12" s="39"/>
      <c r="GN12" s="39"/>
      <c r="GO12" s="39"/>
      <c r="GP12" s="39"/>
      <c r="GQ12" s="39"/>
      <c r="GR12" s="39"/>
      <c r="GS12" s="39"/>
      <c r="GT12" s="39"/>
      <c r="GU12" s="39"/>
      <c r="GV12" s="39"/>
      <c r="GW12" s="39"/>
      <c r="GX12" s="39"/>
      <c r="GY12" s="39"/>
      <c r="GZ12" s="39"/>
      <c r="HA12" s="39"/>
      <c r="HB12" s="39"/>
      <c r="HC12" s="39"/>
      <c r="HD12" s="39"/>
      <c r="HE12" s="39"/>
      <c r="HF12" s="39"/>
      <c r="HG12" s="39"/>
      <c r="HH12" s="39"/>
      <c r="HI12" s="39"/>
      <c r="HJ12" s="39"/>
      <c r="HK12" s="39"/>
      <c r="HL12" s="39"/>
      <c r="HM12" s="39"/>
      <c r="HN12" s="39"/>
      <c r="HO12" s="39"/>
      <c r="HP12" s="39"/>
      <c r="HQ12" s="39"/>
      <c r="HR12" s="39"/>
      <c r="HS12" s="39"/>
      <c r="HT12" s="39"/>
      <c r="HU12" s="39"/>
      <c r="HV12" s="39"/>
      <c r="HW12" s="39"/>
      <c r="HX12" s="39"/>
      <c r="HY12" s="39"/>
      <c r="HZ12" s="39"/>
      <c r="IA12" s="39"/>
      <c r="IB12" s="39"/>
      <c r="IC12" s="39"/>
      <c r="ID12" s="39"/>
      <c r="IE12" s="39"/>
      <c r="IF12" s="39"/>
      <c r="IG12" s="39"/>
      <c r="IH12" s="39"/>
      <c r="II12" s="39"/>
      <c r="IJ12" s="39"/>
      <c r="IK12" s="39"/>
      <c r="IL12" s="39"/>
      <c r="IM12" s="39"/>
      <c r="IN12" s="39"/>
      <c r="IO12" s="39"/>
      <c r="IP12" s="39"/>
      <c r="IQ12" s="39"/>
      <c r="IR12" s="39"/>
      <c r="IS12" s="39"/>
      <c r="IT12" s="39"/>
      <c r="IU12" s="39"/>
      <c r="IV12" s="39"/>
      <c r="IW12" s="39"/>
      <c r="IX12" s="39"/>
      <c r="IY12" s="39"/>
      <c r="IZ12" s="39"/>
      <c r="JA12" s="39"/>
      <c r="JB12" s="39"/>
      <c r="JC12" s="39"/>
      <c r="JD12" s="39"/>
      <c r="JE12" s="39"/>
      <c r="JF12" s="39"/>
      <c r="JG12" s="39"/>
      <c r="JH12" s="39"/>
      <c r="JI12" s="39"/>
      <c r="JJ12" s="39"/>
      <c r="JK12" s="39"/>
      <c r="JL12" s="39"/>
      <c r="JM12" s="39"/>
      <c r="JN12" s="39"/>
      <c r="JO12" s="39"/>
      <c r="JP12" s="39"/>
      <c r="JQ12" s="39"/>
      <c r="JR12" s="39"/>
      <c r="JS12" s="39"/>
      <c r="JT12" s="39"/>
      <c r="JU12" s="39"/>
      <c r="JV12" s="39"/>
      <c r="JW12" s="39"/>
      <c r="JX12" s="39"/>
      <c r="JY12" s="39"/>
      <c r="JZ12" s="39"/>
      <c r="KA12" s="39"/>
      <c r="KB12" s="39"/>
      <c r="KC12" s="39"/>
      <c r="KD12" s="39"/>
      <c r="KE12" s="39"/>
      <c r="KF12" s="39"/>
      <c r="KG12" s="39"/>
      <c r="KH12" s="39"/>
      <c r="KI12" s="39"/>
      <c r="KJ12" s="39"/>
      <c r="KK12" s="39"/>
      <c r="KL12" s="39"/>
      <c r="KM12" s="39"/>
      <c r="KN12" s="39"/>
      <c r="KO12" s="39"/>
      <c r="KP12" s="39"/>
      <c r="KQ12" s="39"/>
      <c r="KR12" s="39"/>
      <c r="KS12" s="39"/>
      <c r="KT12" s="39"/>
      <c r="KU12" s="39"/>
      <c r="KV12" s="39"/>
      <c r="KW12" s="39"/>
      <c r="KX12" s="39"/>
      <c r="KY12" s="39"/>
      <c r="KZ12" s="39"/>
      <c r="LA12" s="39"/>
      <c r="LB12" s="39"/>
      <c r="LC12" s="39"/>
      <c r="LD12" s="39"/>
      <c r="LE12" s="39"/>
      <c r="LF12" s="39"/>
      <c r="LG12" s="39"/>
      <c r="LH12" s="39"/>
      <c r="LI12" s="39"/>
      <c r="LJ12" s="39"/>
      <c r="LK12" s="39"/>
      <c r="LL12" s="39"/>
      <c r="LM12" s="39"/>
      <c r="LN12" s="39"/>
      <c r="LO12" s="39"/>
      <c r="LP12" s="39"/>
      <c r="LQ12" s="39"/>
      <c r="LR12" s="39"/>
      <c r="LS12" s="39"/>
      <c r="LT12" s="39"/>
      <c r="LU12" s="39"/>
      <c r="LV12" s="39"/>
      <c r="LW12" s="39"/>
      <c r="LX12" s="39"/>
      <c r="LY12" s="39"/>
      <c r="LZ12" s="39"/>
      <c r="MA12" s="39"/>
      <c r="MB12" s="39"/>
      <c r="MC12" s="39"/>
      <c r="MD12" s="39"/>
      <c r="ME12" s="39"/>
      <c r="MF12" s="39"/>
      <c r="MG12" s="39"/>
      <c r="MH12" s="39"/>
      <c r="MI12" s="39"/>
      <c r="MJ12" s="39"/>
      <c r="MK12" s="39"/>
      <c r="ML12" s="39"/>
      <c r="MM12" s="39"/>
      <c r="MN12" s="39"/>
      <c r="MO12" s="39"/>
      <c r="MP12" s="39"/>
      <c r="MQ12" s="39"/>
      <c r="MR12" s="39"/>
      <c r="MS12" s="39"/>
      <c r="MT12" s="39"/>
      <c r="MU12" s="39"/>
      <c r="MV12" s="39"/>
      <c r="MW12" s="39"/>
      <c r="MX12" s="39"/>
      <c r="MY12" s="39"/>
      <c r="MZ12" s="39"/>
      <c r="NA12" s="39"/>
      <c r="NB12" s="39"/>
      <c r="NC12" s="39"/>
      <c r="ND12" s="39"/>
      <c r="NE12" s="39"/>
      <c r="NF12" s="39"/>
      <c r="NG12" s="39"/>
      <c r="NH12" s="39"/>
      <c r="NI12" s="39"/>
      <c r="NJ12" s="39"/>
      <c r="NK12" s="39"/>
      <c r="NL12" s="39"/>
      <c r="NM12" s="39"/>
      <c r="NN12" s="39"/>
      <c r="NO12" s="39"/>
      <c r="NP12" s="39"/>
      <c r="NQ12" s="39"/>
      <c r="NR12" s="39"/>
      <c r="NS12" s="39"/>
      <c r="NT12" s="39"/>
      <c r="NU12" s="39"/>
      <c r="NV12" s="39"/>
      <c r="NW12" s="39"/>
      <c r="NX12" s="39"/>
      <c r="NY12" s="39"/>
      <c r="NZ12" s="39"/>
      <c r="OA12" s="39"/>
      <c r="OB12" s="39"/>
      <c r="OC12" s="39"/>
      <c r="OD12" s="39"/>
      <c r="OE12" s="39"/>
      <c r="OF12" s="39"/>
      <c r="OG12" s="39"/>
      <c r="OH12" s="39"/>
      <c r="OI12" s="39"/>
      <c r="OJ12" s="39"/>
      <c r="OK12" s="39"/>
      <c r="OL12" s="39"/>
      <c r="OM12" s="39"/>
      <c r="ON12" s="39"/>
      <c r="OO12" s="39"/>
      <c r="OP12" s="39"/>
      <c r="OQ12" s="39"/>
      <c r="OR12" s="39"/>
      <c r="OS12" s="39"/>
      <c r="OT12" s="39"/>
      <c r="OU12" s="39"/>
      <c r="OV12" s="39"/>
      <c r="OW12" s="39"/>
      <c r="OX12" s="39"/>
      <c r="OY12" s="39"/>
      <c r="OZ12" s="39"/>
      <c r="PA12" s="39"/>
      <c r="PB12" s="39"/>
      <c r="PC12" s="39"/>
      <c r="PD12" s="39"/>
      <c r="PE12" s="39"/>
      <c r="PF12" s="39"/>
      <c r="PG12" s="39"/>
      <c r="PH12" s="39"/>
      <c r="PI12" s="39"/>
      <c r="PJ12" s="39"/>
      <c r="PK12" s="39"/>
      <c r="PL12" s="39"/>
      <c r="PM12" s="39"/>
      <c r="PN12" s="39"/>
      <c r="PO12" s="39"/>
      <c r="PP12" s="39"/>
      <c r="PQ12" s="39"/>
      <c r="PR12" s="39"/>
      <c r="PS12" s="39"/>
      <c r="PT12" s="39"/>
      <c r="PU12" s="39"/>
      <c r="PV12" s="39"/>
      <c r="PW12" s="39"/>
      <c r="PX12" s="39"/>
      <c r="PY12" s="39"/>
      <c r="PZ12" s="39"/>
      <c r="QA12" s="39"/>
      <c r="QB12" s="39"/>
      <c r="QC12" s="39"/>
      <c r="QD12" s="39"/>
      <c r="QE12" s="39"/>
      <c r="QF12" s="39"/>
      <c r="QG12" s="39"/>
      <c r="QH12" s="39"/>
      <c r="QI12" s="39"/>
      <c r="QJ12" s="39"/>
      <c r="QK12" s="39"/>
      <c r="QL12" s="39"/>
      <c r="QM12" s="39"/>
      <c r="QN12" s="39"/>
      <c r="QO12" s="39"/>
      <c r="QP12" s="39"/>
      <c r="QQ12" s="39"/>
      <c r="QR12" s="39"/>
      <c r="QS12" s="39"/>
      <c r="QT12" s="39"/>
      <c r="QU12" s="39"/>
      <c r="QV12" s="39"/>
      <c r="QW12" s="39"/>
      <c r="QX12" s="39"/>
      <c r="QY12" s="39"/>
      <c r="QZ12" s="39"/>
      <c r="RA12" s="39"/>
      <c r="RB12" s="39"/>
      <c r="RC12" s="39"/>
      <c r="RD12" s="39"/>
      <c r="RE12" s="39"/>
      <c r="RF12" s="39"/>
      <c r="RG12" s="39"/>
      <c r="RH12" s="39"/>
      <c r="RI12" s="39"/>
      <c r="RJ12" s="39"/>
      <c r="RK12" s="39"/>
      <c r="RL12" s="39"/>
      <c r="RM12" s="39"/>
      <c r="RN12" s="39"/>
      <c r="RO12" s="39"/>
      <c r="RP12" s="39"/>
      <c r="RQ12" s="39"/>
      <c r="RR12" s="39"/>
      <c r="RS12" s="39"/>
      <c r="RT12" s="39"/>
      <c r="RU12" s="39"/>
      <c r="RV12" s="39"/>
      <c r="RW12" s="39"/>
      <c r="RX12" s="39"/>
      <c r="RY12" s="39"/>
      <c r="RZ12" s="39"/>
      <c r="SA12" s="39"/>
      <c r="SB12" s="39"/>
      <c r="SC12" s="39"/>
      <c r="SD12" s="39"/>
      <c r="SE12" s="39"/>
      <c r="SF12" s="39"/>
      <c r="SG12" s="39"/>
      <c r="SH12" s="39"/>
      <c r="SI12" s="39"/>
      <c r="SJ12" s="39"/>
      <c r="SK12" s="39"/>
      <c r="SL12" s="39"/>
      <c r="SM12" s="39"/>
      <c r="SN12" s="39"/>
      <c r="SO12" s="39"/>
      <c r="SP12" s="39"/>
      <c r="SQ12" s="39"/>
      <c r="SR12" s="39"/>
      <c r="SS12" s="39"/>
      <c r="ST12" s="39"/>
      <c r="SU12" s="39"/>
      <c r="SV12" s="39"/>
      <c r="SW12" s="39"/>
      <c r="SX12" s="39"/>
      <c r="SY12" s="39"/>
      <c r="SZ12" s="39"/>
      <c r="TA12" s="39"/>
      <c r="TB12" s="39"/>
      <c r="TC12" s="39"/>
      <c r="TD12" s="39"/>
      <c r="TE12" s="39"/>
      <c r="TF12" s="39"/>
      <c r="TG12" s="39"/>
      <c r="TH12" s="39"/>
      <c r="TI12" s="39"/>
      <c r="TJ12" s="39"/>
      <c r="TK12" s="39"/>
      <c r="TL12" s="39"/>
      <c r="TM12" s="39"/>
      <c r="TN12" s="39"/>
      <c r="TO12" s="39"/>
      <c r="TP12" s="39"/>
      <c r="TQ12" s="39"/>
      <c r="TR12" s="39"/>
      <c r="TS12" s="39"/>
      <c r="TT12" s="39"/>
      <c r="TU12" s="39"/>
      <c r="TV12" s="39"/>
      <c r="TW12" s="39"/>
      <c r="TX12" s="39"/>
      <c r="TY12" s="39"/>
      <c r="TZ12" s="39"/>
      <c r="UA12" s="39"/>
      <c r="UB12" s="39"/>
      <c r="UC12" s="39"/>
      <c r="UD12" s="39"/>
      <c r="UE12" s="39"/>
      <c r="UF12" s="39"/>
      <c r="UG12" s="39"/>
      <c r="UH12" s="39"/>
      <c r="UI12" s="39"/>
      <c r="UJ12" s="39"/>
      <c r="UK12" s="39"/>
      <c r="UL12" s="39"/>
      <c r="UM12" s="39"/>
      <c r="UN12" s="39"/>
      <c r="UO12" s="39"/>
      <c r="UP12" s="39"/>
      <c r="UQ12" s="39"/>
      <c r="UR12" s="39"/>
      <c r="US12" s="39"/>
      <c r="UT12" s="39"/>
      <c r="UU12" s="39"/>
      <c r="UV12" s="39"/>
      <c r="UW12" s="39"/>
      <c r="UX12" s="39"/>
      <c r="UY12" s="39"/>
      <c r="UZ12" s="39"/>
      <c r="VA12" s="39"/>
      <c r="VB12" s="39"/>
      <c r="VC12" s="39"/>
      <c r="VD12" s="39"/>
      <c r="VE12" s="39"/>
      <c r="VF12" s="39"/>
      <c r="VG12" s="39"/>
      <c r="VH12" s="39"/>
      <c r="VI12" s="39"/>
      <c r="VJ12" s="39"/>
      <c r="VK12" s="39"/>
      <c r="VL12" s="39"/>
      <c r="VM12" s="39"/>
      <c r="VN12" s="39"/>
      <c r="VO12" s="39"/>
      <c r="VP12" s="39"/>
      <c r="VQ12" s="39"/>
      <c r="VR12" s="39"/>
      <c r="VS12" s="39"/>
      <c r="VT12" s="39"/>
      <c r="VU12" s="39"/>
      <c r="VV12" s="39"/>
      <c r="VW12" s="39"/>
      <c r="VX12" s="39"/>
      <c r="VY12" s="39"/>
      <c r="VZ12" s="39"/>
      <c r="WA12" s="39"/>
      <c r="WB12" s="39"/>
      <c r="WC12" s="39"/>
      <c r="WD12" s="39"/>
      <c r="WE12" s="39"/>
      <c r="WF12" s="39"/>
      <c r="WG12" s="39"/>
      <c r="WH12" s="39"/>
      <c r="WI12" s="39"/>
      <c r="WJ12" s="39"/>
      <c r="WK12" s="39"/>
      <c r="WL12" s="39"/>
      <c r="WM12" s="39"/>
      <c r="WN12" s="39"/>
      <c r="WO12" s="39"/>
      <c r="WP12" s="39"/>
      <c r="WQ12" s="39"/>
      <c r="WR12" s="39"/>
      <c r="WS12" s="39"/>
      <c r="WT12" s="39"/>
      <c r="WU12" s="39"/>
      <c r="WV12" s="39"/>
      <c r="WW12" s="39"/>
      <c r="WX12" s="39"/>
      <c r="WY12" s="39"/>
      <c r="WZ12" s="39"/>
      <c r="XA12" s="39"/>
      <c r="XB12" s="39"/>
      <c r="XC12" s="39"/>
      <c r="XD12" s="39"/>
      <c r="XE12" s="39"/>
      <c r="XF12" s="39"/>
      <c r="XG12" s="39"/>
      <c r="XH12" s="39"/>
      <c r="XI12" s="39"/>
      <c r="XJ12" s="39"/>
      <c r="XK12" s="39"/>
      <c r="XL12" s="39"/>
      <c r="XM12" s="39"/>
      <c r="XN12" s="39"/>
      <c r="XO12" s="39"/>
      <c r="XP12" s="39"/>
      <c r="XQ12" s="39"/>
      <c r="XR12" s="39"/>
      <c r="XS12" s="39"/>
      <c r="XT12" s="39"/>
      <c r="XU12" s="39"/>
      <c r="XV12" s="39"/>
      <c r="XW12" s="39"/>
      <c r="XX12" s="39"/>
      <c r="XY12" s="39"/>
      <c r="XZ12" s="39"/>
      <c r="YA12" s="39"/>
      <c r="YB12" s="39"/>
      <c r="YC12" s="39"/>
      <c r="YD12" s="39"/>
      <c r="YE12" s="39"/>
      <c r="YF12" s="39"/>
      <c r="YG12" s="39"/>
      <c r="YH12" s="39"/>
      <c r="YI12" s="39"/>
      <c r="YJ12" s="39"/>
      <c r="YK12" s="39"/>
      <c r="YL12" s="39"/>
      <c r="YM12" s="39"/>
      <c r="YN12" s="39"/>
      <c r="YO12" s="39"/>
      <c r="YP12" s="39"/>
      <c r="YQ12" s="39"/>
      <c r="YR12" s="39"/>
      <c r="YS12" s="39"/>
      <c r="YT12" s="39"/>
      <c r="YU12" s="39"/>
      <c r="YV12" s="39"/>
      <c r="YW12" s="39"/>
      <c r="YX12" s="39"/>
      <c r="YY12" s="39"/>
      <c r="YZ12" s="39"/>
      <c r="ZA12" s="39"/>
      <c r="ZB12" s="39"/>
      <c r="ZC12" s="39"/>
      <c r="ZD12" s="39"/>
      <c r="ZE12" s="39"/>
      <c r="ZF12" s="39"/>
      <c r="ZG12" s="39"/>
      <c r="ZH12" s="39"/>
      <c r="ZI12" s="39"/>
      <c r="ZJ12" s="39"/>
      <c r="ZK12" s="39"/>
      <c r="ZL12" s="39"/>
      <c r="ZM12" s="39"/>
      <c r="ZN12" s="39"/>
      <c r="ZO12" s="39"/>
      <c r="ZP12" s="39"/>
      <c r="ZQ12" s="39"/>
      <c r="ZR12" s="39"/>
      <c r="ZS12" s="39"/>
      <c r="ZT12" s="39"/>
      <c r="ZU12" s="39"/>
      <c r="ZV12" s="39"/>
      <c r="ZW12" s="39"/>
      <c r="ZX12" s="39"/>
      <c r="ZY12" s="39"/>
      <c r="ZZ12" s="39"/>
      <c r="AAA12" s="39"/>
      <c r="AAB12" s="39"/>
      <c r="AAC12" s="39"/>
      <c r="AAD12" s="39"/>
      <c r="AAE12" s="39"/>
      <c r="AAF12" s="39"/>
      <c r="AAG12" s="39"/>
      <c r="AAH12" s="39"/>
      <c r="AAI12" s="39"/>
      <c r="AAJ12" s="39"/>
      <c r="AAK12" s="39"/>
      <c r="AAL12" s="39"/>
      <c r="AAM12" s="39"/>
      <c r="AAN12" s="39"/>
      <c r="AAO12" s="39"/>
      <c r="AAP12" s="39"/>
      <c r="AAQ12" s="39"/>
      <c r="AAR12" s="39"/>
      <c r="AAS12" s="39"/>
      <c r="AAT12" s="39"/>
      <c r="AAU12" s="39"/>
      <c r="AAV12" s="39"/>
      <c r="AAW12" s="39"/>
      <c r="AAX12" s="39"/>
      <c r="AAY12" s="39"/>
      <c r="AAZ12" s="39"/>
      <c r="ABA12" s="39"/>
      <c r="ABB12" s="39"/>
      <c r="ABC12" s="39"/>
      <c r="ABD12" s="39"/>
      <c r="ABE12" s="39"/>
      <c r="ABF12" s="39"/>
      <c r="ABG12" s="39"/>
      <c r="ABH12" s="39"/>
      <c r="ABI12" s="39"/>
      <c r="ABJ12" s="39"/>
      <c r="ABK12" s="39"/>
      <c r="ABL12" s="39"/>
      <c r="ABM12" s="39"/>
      <c r="ABN12" s="39"/>
      <c r="ABO12" s="39"/>
      <c r="ABP12" s="39"/>
      <c r="ABQ12" s="39"/>
      <c r="ABR12" s="39"/>
      <c r="ABS12" s="39"/>
      <c r="ABT12" s="39"/>
      <c r="ABU12" s="39"/>
      <c r="ABV12" s="39"/>
      <c r="ABW12" s="39"/>
      <c r="ABX12" s="39"/>
      <c r="ABY12" s="39"/>
      <c r="ABZ12" s="39"/>
      <c r="ACA12" s="39"/>
      <c r="ACB12" s="39"/>
      <c r="ACC12" s="39"/>
      <c r="ACD12" s="39"/>
      <c r="ACE12" s="39"/>
      <c r="ACF12" s="39"/>
      <c r="ACG12" s="39"/>
      <c r="ACH12" s="39"/>
      <c r="ACI12" s="39"/>
      <c r="ACJ12" s="39"/>
      <c r="ACK12" s="39"/>
      <c r="ACL12" s="39"/>
      <c r="ACM12" s="39"/>
      <c r="ACN12" s="39"/>
      <c r="ACO12" s="39"/>
      <c r="ACP12" s="39"/>
      <c r="ACQ12" s="39"/>
      <c r="ACR12" s="39"/>
      <c r="ACS12" s="39"/>
      <c r="ACT12" s="39"/>
      <c r="ACU12" s="39"/>
      <c r="ACV12" s="39"/>
      <c r="ACW12" s="39"/>
      <c r="ACX12" s="39"/>
      <c r="ACY12" s="39"/>
      <c r="ACZ12" s="39"/>
      <c r="ADA12" s="39"/>
      <c r="ADB12" s="39"/>
      <c r="ADC12" s="39"/>
      <c r="ADD12" s="39"/>
      <c r="ADE12" s="39"/>
      <c r="ADF12" s="39"/>
      <c r="ADG12" s="39"/>
      <c r="ADH12" s="39"/>
      <c r="ADI12" s="39"/>
      <c r="ADJ12" s="39"/>
      <c r="ADK12" s="39"/>
      <c r="ADL12" s="39"/>
      <c r="ADM12" s="39"/>
      <c r="ADN12" s="39"/>
      <c r="ADO12" s="39"/>
      <c r="ADP12" s="39"/>
      <c r="ADQ12" s="39"/>
      <c r="ADR12" s="39"/>
      <c r="ADS12" s="39"/>
      <c r="ADT12" s="39"/>
      <c r="ADU12" s="39"/>
      <c r="ADV12" s="39"/>
      <c r="ADW12" s="39"/>
      <c r="ADX12" s="39"/>
      <c r="ADY12" s="39"/>
      <c r="ADZ12" s="39"/>
      <c r="AEA12" s="39"/>
      <c r="AEB12" s="39"/>
      <c r="AEC12" s="39"/>
      <c r="AED12" s="39"/>
      <c r="AEE12" s="39"/>
      <c r="AEF12" s="39"/>
      <c r="AEG12" s="39"/>
      <c r="AEH12" s="39"/>
      <c r="AEI12" s="39"/>
      <c r="AEJ12" s="39"/>
      <c r="AEK12" s="39"/>
      <c r="AEL12" s="39"/>
      <c r="AEM12" s="39"/>
      <c r="AEN12" s="39"/>
      <c r="AEO12" s="39"/>
      <c r="AEP12" s="39"/>
      <c r="AEQ12" s="39"/>
      <c r="AER12" s="39"/>
      <c r="AES12" s="39"/>
      <c r="AET12" s="39"/>
      <c r="AEU12" s="39"/>
      <c r="AEV12" s="39"/>
      <c r="AEW12" s="39"/>
      <c r="AEX12" s="39"/>
      <c r="AEY12" s="39"/>
      <c r="AEZ12" s="39"/>
      <c r="AFA12" s="39"/>
      <c r="AFB12" s="39"/>
      <c r="AFC12" s="39"/>
      <c r="AFD12" s="39"/>
      <c r="AFE12" s="39"/>
      <c r="AFF12" s="39"/>
      <c r="AFG12" s="39"/>
      <c r="AFH12" s="39"/>
      <c r="AFI12" s="39"/>
      <c r="AFJ12" s="39"/>
      <c r="AFK12" s="39"/>
      <c r="AFL12" s="39"/>
      <c r="AFM12" s="39"/>
      <c r="AFN12" s="39"/>
      <c r="AFO12" s="39"/>
      <c r="AFP12" s="39"/>
      <c r="AFQ12" s="39"/>
      <c r="AFR12" s="39"/>
      <c r="AFS12" s="39"/>
      <c r="AFT12" s="39"/>
      <c r="AFU12" s="39"/>
      <c r="AFV12" s="39"/>
      <c r="AFW12" s="39"/>
      <c r="AFX12" s="39"/>
      <c r="AFY12" s="39"/>
      <c r="AFZ12" s="39"/>
      <c r="AGA12" s="39"/>
      <c r="AGB12" s="39"/>
      <c r="AGC12" s="39"/>
      <c r="AGD12" s="39"/>
      <c r="AGE12" s="39"/>
      <c r="AGF12" s="39"/>
      <c r="AGG12" s="39"/>
      <c r="AGH12" s="39"/>
      <c r="AGI12" s="39"/>
      <c r="AGJ12" s="39"/>
      <c r="AGK12" s="39"/>
      <c r="AGL12" s="39"/>
      <c r="AGM12" s="39"/>
      <c r="AGN12" s="39"/>
      <c r="AGO12" s="39"/>
      <c r="AGP12" s="39"/>
      <c r="AGQ12" s="39"/>
      <c r="AGR12" s="39"/>
      <c r="AGS12" s="39"/>
      <c r="AGT12" s="39"/>
      <c r="AGU12" s="39"/>
      <c r="AGV12" s="39"/>
      <c r="AGW12" s="39"/>
      <c r="AGX12" s="39"/>
      <c r="AGY12" s="39"/>
      <c r="AGZ12" s="39"/>
      <c r="AHA12" s="39"/>
      <c r="AHB12" s="39"/>
      <c r="AHC12" s="39"/>
      <c r="AHD12" s="39"/>
      <c r="AHE12" s="39"/>
      <c r="AHF12" s="39"/>
      <c r="AHG12" s="39"/>
      <c r="AHH12" s="39"/>
      <c r="AHI12" s="39"/>
      <c r="AHJ12" s="39"/>
      <c r="AHK12" s="39"/>
      <c r="AHL12" s="39"/>
      <c r="AHM12" s="39"/>
      <c r="AHN12" s="39"/>
      <c r="AHO12" s="39"/>
      <c r="AHP12" s="39"/>
      <c r="AHQ12" s="39"/>
      <c r="AHR12" s="39"/>
      <c r="AHS12" s="39"/>
      <c r="AHT12" s="39"/>
      <c r="AHU12" s="39"/>
      <c r="AHV12" s="39"/>
      <c r="AHW12" s="39"/>
      <c r="AHX12" s="39"/>
      <c r="AHY12" s="39"/>
      <c r="AHZ12" s="39"/>
      <c r="AIA12" s="39"/>
      <c r="AIB12" s="39"/>
      <c r="AIC12" s="39"/>
      <c r="AID12" s="39"/>
      <c r="AIE12" s="39"/>
      <c r="AIF12" s="39"/>
      <c r="AIG12" s="39"/>
      <c r="AIH12" s="39"/>
      <c r="AII12" s="39"/>
      <c r="AIJ12" s="39"/>
      <c r="AIK12" s="39"/>
      <c r="AIL12" s="39"/>
      <c r="AIM12" s="39"/>
      <c r="AIN12" s="39"/>
      <c r="AIO12" s="39"/>
      <c r="AIP12" s="39"/>
      <c r="AIQ12" s="39"/>
      <c r="AIR12" s="39"/>
      <c r="AIS12" s="39"/>
      <c r="AIT12" s="39"/>
      <c r="AIU12" s="39"/>
      <c r="AIV12" s="39"/>
      <c r="AIW12" s="39"/>
      <c r="AIX12" s="39"/>
      <c r="AIY12" s="39"/>
      <c r="AIZ12" s="39"/>
      <c r="AJA12" s="39"/>
      <c r="AJB12" s="39"/>
      <c r="AJC12" s="39"/>
      <c r="AJD12" s="39"/>
      <c r="AJE12" s="39"/>
      <c r="AJF12" s="39"/>
      <c r="AJG12" s="39"/>
      <c r="AJH12" s="39"/>
      <c r="AJI12" s="39"/>
      <c r="AJJ12" s="39"/>
      <c r="AJK12" s="39"/>
      <c r="AJL12" s="39"/>
      <c r="AJM12" s="39"/>
      <c r="AJN12" s="39"/>
      <c r="AJO12" s="39"/>
      <c r="AJP12" s="39"/>
      <c r="AJQ12" s="39"/>
      <c r="AJR12" s="39"/>
      <c r="AJS12" s="39"/>
      <c r="AJT12" s="39"/>
      <c r="AJU12" s="39"/>
      <c r="AJV12" s="39"/>
      <c r="AJW12" s="39"/>
      <c r="AJX12" s="39"/>
      <c r="AJY12" s="39"/>
      <c r="AJZ12" s="39"/>
      <c r="AKA12" s="39"/>
      <c r="AKB12" s="39"/>
      <c r="AKC12" s="39"/>
      <c r="AKD12" s="39"/>
      <c r="AKE12" s="39"/>
      <c r="AKF12" s="39"/>
      <c r="AKG12" s="39"/>
      <c r="AKH12" s="39"/>
      <c r="AKI12" s="39"/>
      <c r="AKJ12" s="39"/>
      <c r="AKK12" s="39"/>
      <c r="AKL12" s="39"/>
      <c r="AKM12" s="39"/>
      <c r="AKN12" s="39"/>
      <c r="AKO12" s="39"/>
      <c r="AKP12" s="39"/>
      <c r="AKQ12" s="39"/>
      <c r="AKR12" s="39"/>
      <c r="AKS12" s="39"/>
      <c r="AKT12" s="39"/>
      <c r="AKU12" s="39"/>
      <c r="AKV12" s="39"/>
      <c r="AKW12" s="39"/>
      <c r="AKX12" s="39"/>
      <c r="AKY12" s="39"/>
      <c r="AKZ12" s="39"/>
      <c r="ALA12" s="39"/>
      <c r="ALB12" s="39"/>
      <c r="ALC12" s="39"/>
      <c r="ALD12" s="39"/>
      <c r="ALE12" s="39"/>
      <c r="ALF12" s="39"/>
      <c r="ALG12" s="39"/>
      <c r="ALH12" s="39"/>
      <c r="ALI12" s="39"/>
      <c r="ALJ12" s="39"/>
      <c r="ALK12" s="39"/>
      <c r="ALL12" s="39"/>
      <c r="ALM12" s="39"/>
      <c r="ALN12" s="39"/>
      <c r="ALO12" s="39"/>
      <c r="ALP12" s="39"/>
      <c r="ALQ12" s="39"/>
      <c r="ALR12" s="39"/>
      <c r="ALS12" s="39"/>
      <c r="ALT12" s="39"/>
      <c r="ALU12" s="39"/>
      <c r="ALV12" s="39"/>
      <c r="ALW12" s="39"/>
      <c r="ALX12" s="39"/>
      <c r="ALY12" s="39"/>
      <c r="ALZ12" s="39"/>
      <c r="AMA12" s="39"/>
      <c r="AMB12" s="39"/>
      <c r="AMC12" s="39"/>
      <c r="AMD12" s="39"/>
      <c r="AME12" s="39"/>
      <c r="AMF12" s="39"/>
      <c r="AMG12" s="39"/>
      <c r="AMH12" s="39"/>
      <c r="AMI12" s="39"/>
      <c r="AMJ12" s="39"/>
      <c r="AMK12" s="39"/>
    </row>
    <row r="13" spans="1:1025" ht="30.6" customHeight="1" x14ac:dyDescent="0.3">
      <c r="A13" s="404"/>
      <c r="B13" s="402" t="s">
        <v>190</v>
      </c>
      <c r="C13" s="402"/>
      <c r="D13" s="402"/>
      <c r="E13" s="402"/>
      <c r="F13" s="408"/>
    </row>
    <row r="14" spans="1:1025" ht="45" x14ac:dyDescent="0.3">
      <c r="A14" s="65">
        <v>2.1</v>
      </c>
      <c r="B14" s="44" t="s">
        <v>191</v>
      </c>
      <c r="C14" s="42" t="s">
        <v>62</v>
      </c>
      <c r="D14" s="50"/>
      <c r="E14" s="43">
        <v>3</v>
      </c>
      <c r="F14" s="389">
        <f>D14*E14</f>
        <v>0</v>
      </c>
    </row>
    <row r="15" spans="1:1025" ht="120" x14ac:dyDescent="0.3">
      <c r="A15" s="65">
        <v>2.2000000000000002</v>
      </c>
      <c r="B15" s="63" t="s">
        <v>192</v>
      </c>
      <c r="C15" s="42" t="s">
        <v>62</v>
      </c>
      <c r="D15" s="50"/>
      <c r="E15" s="43">
        <v>4</v>
      </c>
      <c r="F15" s="389">
        <f>D15*E15</f>
        <v>0</v>
      </c>
    </row>
    <row r="16" spans="1:1025" ht="90" x14ac:dyDescent="0.3">
      <c r="A16" s="64"/>
      <c r="B16" s="44" t="s">
        <v>193</v>
      </c>
      <c r="C16" s="127"/>
      <c r="D16" s="127"/>
      <c r="E16" s="127"/>
      <c r="F16" s="118"/>
    </row>
    <row r="17" spans="1:6" ht="60" x14ac:dyDescent="0.3">
      <c r="A17" s="64"/>
      <c r="B17" s="44" t="s">
        <v>194</v>
      </c>
      <c r="C17" s="127"/>
      <c r="D17" s="127"/>
      <c r="E17" s="127"/>
      <c r="F17" s="118"/>
    </row>
    <row r="18" spans="1:6" ht="30" customHeight="1" x14ac:dyDescent="0.3">
      <c r="A18" s="64"/>
      <c r="B18" s="44" t="s">
        <v>195</v>
      </c>
      <c r="C18" s="127"/>
      <c r="D18" s="127"/>
      <c r="E18" s="127"/>
      <c r="F18" s="118"/>
    </row>
    <row r="19" spans="1:6" ht="45" x14ac:dyDescent="0.3">
      <c r="A19" s="64"/>
      <c r="B19" s="44" t="s">
        <v>196</v>
      </c>
      <c r="C19" s="127"/>
      <c r="D19" s="127"/>
      <c r="E19" s="127"/>
      <c r="F19" s="118"/>
    </row>
    <row r="20" spans="1:6" ht="16.2" thickBot="1" x14ac:dyDescent="0.35">
      <c r="A20" s="125" t="s">
        <v>409</v>
      </c>
      <c r="B20" s="125"/>
      <c r="C20" s="125"/>
      <c r="D20" s="125"/>
      <c r="E20" s="125"/>
      <c r="F20" s="60">
        <f>SUM(F14:F15)</f>
        <v>0</v>
      </c>
    </row>
    <row r="21" spans="1:6" ht="16.2" thickBot="1" x14ac:dyDescent="0.35">
      <c r="A21" s="125" t="s">
        <v>197</v>
      </c>
      <c r="B21" s="331"/>
      <c r="C21" s="331"/>
      <c r="D21" s="331"/>
      <c r="E21" s="331"/>
      <c r="F21" s="60">
        <f>F11+F20</f>
        <v>0</v>
      </c>
    </row>
  </sheetData>
  <mergeCells count="15">
    <mergeCell ref="C17:F17"/>
    <mergeCell ref="C18:F18"/>
    <mergeCell ref="C19:F19"/>
    <mergeCell ref="A20:E20"/>
    <mergeCell ref="A21:E21"/>
    <mergeCell ref="C8:F8"/>
    <mergeCell ref="C9:F9"/>
    <mergeCell ref="C10:F10"/>
    <mergeCell ref="B13:F13"/>
    <mergeCell ref="C16:F16"/>
    <mergeCell ref="B12:F12"/>
    <mergeCell ref="A11:E11"/>
    <mergeCell ref="B6:F6"/>
    <mergeCell ref="A1:F1"/>
    <mergeCell ref="B5:F5"/>
  </mergeCells>
  <pageMargins left="0.7" right="0.7" top="0.75" bottom="0.75" header="0.51180555555555496" footer="0.51180555555555496"/>
  <pageSetup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5"/>
  <sheetViews>
    <sheetView topLeftCell="A9" zoomScaleNormal="100" workbookViewId="0">
      <selection activeCell="G18" sqref="G18"/>
    </sheetView>
  </sheetViews>
  <sheetFormatPr defaultRowHeight="15.6" x14ac:dyDescent="0.3"/>
  <cols>
    <col min="1" max="1" width="9.109375" style="9" customWidth="1"/>
    <col min="2" max="2" width="35.77734375" style="9" customWidth="1"/>
    <col min="3" max="3" width="10.88671875" style="9" customWidth="1"/>
    <col min="4" max="4" width="12.44140625" style="9" customWidth="1"/>
    <col min="5" max="5" width="12.6640625" style="9" customWidth="1"/>
    <col min="6" max="6" width="18.77734375" style="9" customWidth="1"/>
    <col min="7" max="1025" width="9.109375" style="9" customWidth="1"/>
  </cols>
  <sheetData>
    <row r="1" spans="1:6" ht="36.6" customHeight="1" thickBot="1" x14ac:dyDescent="0.35">
      <c r="A1" s="307" t="s">
        <v>0</v>
      </c>
      <c r="B1" s="308"/>
      <c r="C1" s="308"/>
      <c r="D1" s="308"/>
      <c r="E1" s="308"/>
      <c r="F1" s="309"/>
    </row>
    <row r="2" spans="1:6" ht="31.8" thickBot="1" x14ac:dyDescent="0.35">
      <c r="A2" s="212" t="s">
        <v>1</v>
      </c>
      <c r="B2" s="213" t="s">
        <v>2</v>
      </c>
      <c r="C2" s="213" t="s">
        <v>3</v>
      </c>
      <c r="D2" s="214" t="s">
        <v>4</v>
      </c>
      <c r="E2" s="214" t="s">
        <v>5</v>
      </c>
      <c r="F2" s="215" t="s">
        <v>6</v>
      </c>
    </row>
    <row r="3" spans="1:6" ht="16.2" thickBot="1" x14ac:dyDescent="0.35">
      <c r="A3" s="419" t="s">
        <v>7</v>
      </c>
      <c r="B3" s="409" t="s">
        <v>8</v>
      </c>
      <c r="C3" s="409" t="s">
        <v>9</v>
      </c>
      <c r="D3" s="409" t="s">
        <v>10</v>
      </c>
      <c r="E3" s="409" t="s">
        <v>11</v>
      </c>
      <c r="F3" s="420" t="s">
        <v>12</v>
      </c>
    </row>
    <row r="4" spans="1:6" ht="23.25" customHeight="1" thickBot="1" x14ac:dyDescent="0.35">
      <c r="A4" s="410" t="s">
        <v>198</v>
      </c>
      <c r="B4" s="411" t="s">
        <v>199</v>
      </c>
      <c r="C4" s="412"/>
      <c r="D4" s="413"/>
      <c r="E4" s="414"/>
      <c r="F4" s="415"/>
    </row>
    <row r="5" spans="1:6" ht="16.2" thickBot="1" x14ac:dyDescent="0.35">
      <c r="A5" s="319">
        <v>1</v>
      </c>
      <c r="B5" s="332" t="s">
        <v>200</v>
      </c>
      <c r="C5" s="333"/>
      <c r="D5" s="333"/>
      <c r="E5" s="333"/>
      <c r="F5" s="334"/>
    </row>
    <row r="6" spans="1:6" ht="75" x14ac:dyDescent="0.3">
      <c r="A6" s="265">
        <v>1.1000000000000001</v>
      </c>
      <c r="B6" s="416" t="s">
        <v>201</v>
      </c>
      <c r="C6" s="164" t="s">
        <v>20</v>
      </c>
      <c r="D6" s="417"/>
      <c r="E6" s="418">
        <f>1650.1/2</f>
        <v>825.05</v>
      </c>
      <c r="F6" s="391">
        <f>D6*E6</f>
        <v>0</v>
      </c>
    </row>
    <row r="7" spans="1:6" ht="75" x14ac:dyDescent="0.3">
      <c r="A7" s="65">
        <v>1.2</v>
      </c>
      <c r="B7" s="66" t="s">
        <v>202</v>
      </c>
      <c r="C7" s="49" t="s">
        <v>20</v>
      </c>
      <c r="D7" s="67"/>
      <c r="E7" s="68">
        <f>85.88/2</f>
        <v>42.94</v>
      </c>
      <c r="F7" s="389">
        <f>D7*E7</f>
        <v>0</v>
      </c>
    </row>
    <row r="8" spans="1:6" ht="17.399999999999999" x14ac:dyDescent="0.3">
      <c r="A8" s="65">
        <v>1.3</v>
      </c>
      <c r="B8" s="66" t="s">
        <v>203</v>
      </c>
      <c r="C8" s="49" t="s">
        <v>26</v>
      </c>
      <c r="D8" s="67"/>
      <c r="E8" s="68">
        <f>635/2</f>
        <v>317.5</v>
      </c>
      <c r="F8" s="389">
        <f>D8*E8</f>
        <v>0</v>
      </c>
    </row>
    <row r="9" spans="1:6" ht="45" x14ac:dyDescent="0.3">
      <c r="A9" s="65">
        <v>1.4</v>
      </c>
      <c r="B9" s="66" t="s">
        <v>204</v>
      </c>
      <c r="C9" s="49" t="s">
        <v>20</v>
      </c>
      <c r="D9" s="67"/>
      <c r="E9" s="68">
        <f>127/2</f>
        <v>63.5</v>
      </c>
      <c r="F9" s="389">
        <f>D9*E9</f>
        <v>0</v>
      </c>
    </row>
    <row r="10" spans="1:6" ht="16.2" thickBot="1" x14ac:dyDescent="0.35">
      <c r="A10" s="125" t="s">
        <v>23</v>
      </c>
      <c r="B10" s="125"/>
      <c r="C10" s="125"/>
      <c r="D10" s="125"/>
      <c r="E10" s="125"/>
      <c r="F10" s="60">
        <f>SUM(F6:F9)</f>
        <v>0</v>
      </c>
    </row>
    <row r="11" spans="1:6" ht="16.2" thickBot="1" x14ac:dyDescent="0.35">
      <c r="A11" s="319">
        <v>2</v>
      </c>
      <c r="B11" s="332" t="s">
        <v>205</v>
      </c>
      <c r="C11" s="333"/>
      <c r="D11" s="333"/>
      <c r="E11" s="333"/>
      <c r="F11" s="334"/>
    </row>
    <row r="12" spans="1:6" ht="91.2" thickBot="1" x14ac:dyDescent="0.35">
      <c r="A12" s="265">
        <v>2.1</v>
      </c>
      <c r="B12" s="416" t="s">
        <v>206</v>
      </c>
      <c r="C12" s="164" t="s">
        <v>20</v>
      </c>
      <c r="D12" s="417"/>
      <c r="E12" s="418">
        <f>127/2</f>
        <v>63.5</v>
      </c>
      <c r="F12" s="391">
        <f>D12*E12</f>
        <v>0</v>
      </c>
    </row>
    <row r="13" spans="1:6" ht="16.2" thickBot="1" x14ac:dyDescent="0.35">
      <c r="A13" s="125" t="s">
        <v>30</v>
      </c>
      <c r="B13" s="125"/>
      <c r="C13" s="125"/>
      <c r="D13" s="125"/>
      <c r="E13" s="125"/>
      <c r="F13" s="60">
        <f>SUM(F12)</f>
        <v>0</v>
      </c>
    </row>
    <row r="14" spans="1:6" ht="16.2" thickBot="1" x14ac:dyDescent="0.35">
      <c r="A14" s="125" t="s">
        <v>207</v>
      </c>
      <c r="B14" s="331"/>
      <c r="C14" s="331"/>
      <c r="D14" s="331"/>
      <c r="E14" s="331"/>
      <c r="F14" s="60">
        <f>F10+F13</f>
        <v>0</v>
      </c>
    </row>
    <row r="15" spans="1:6" x14ac:dyDescent="0.3">
      <c r="F15" s="69"/>
    </row>
  </sheetData>
  <mergeCells count="6">
    <mergeCell ref="A1:F1"/>
    <mergeCell ref="A10:E10"/>
    <mergeCell ref="A13:E13"/>
    <mergeCell ref="A14:E14"/>
    <mergeCell ref="B5:F5"/>
    <mergeCell ref="B11:F11"/>
  </mergeCells>
  <pageMargins left="0.7" right="0.7" top="0.75" bottom="0.75" header="0.51180555555555496" footer="0.51180555555555496"/>
  <pageSetup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4"/>
  <sheetViews>
    <sheetView topLeftCell="A16" zoomScaleNormal="100" workbookViewId="0">
      <selection activeCell="A24" sqref="A24:F24"/>
    </sheetView>
  </sheetViews>
  <sheetFormatPr defaultRowHeight="15.6" x14ac:dyDescent="0.3"/>
  <cols>
    <col min="1" max="1" width="9.109375" style="9" customWidth="1"/>
    <col min="2" max="2" width="35.77734375" style="9" customWidth="1"/>
    <col min="3" max="3" width="10.109375" style="9" customWidth="1"/>
    <col min="4" max="5" width="11.44140625" style="9"/>
    <col min="6" max="6" width="18.77734375" style="9" customWidth="1"/>
    <col min="7" max="1025" width="9.109375" style="9" customWidth="1"/>
  </cols>
  <sheetData>
    <row r="1" spans="1:8" ht="37.200000000000003" customHeight="1" thickBot="1" x14ac:dyDescent="0.35">
      <c r="A1" s="307" t="s">
        <v>0</v>
      </c>
      <c r="B1" s="308"/>
      <c r="C1" s="308"/>
      <c r="D1" s="308"/>
      <c r="E1" s="308"/>
      <c r="F1" s="309"/>
    </row>
    <row r="2" spans="1:8" ht="44.7" customHeight="1" thickBot="1" x14ac:dyDescent="0.35">
      <c r="A2" s="212" t="s">
        <v>1</v>
      </c>
      <c r="B2" s="213" t="s">
        <v>2</v>
      </c>
      <c r="C2" s="213" t="s">
        <v>3</v>
      </c>
      <c r="D2" s="214" t="s">
        <v>4</v>
      </c>
      <c r="E2" s="214" t="s">
        <v>5</v>
      </c>
      <c r="F2" s="215" t="s">
        <v>6</v>
      </c>
    </row>
    <row r="3" spans="1:8" ht="16.2" thickBot="1" x14ac:dyDescent="0.35">
      <c r="A3" s="409" t="s">
        <v>7</v>
      </c>
      <c r="B3" s="409" t="s">
        <v>8</v>
      </c>
      <c r="C3" s="409" t="s">
        <v>9</v>
      </c>
      <c r="D3" s="409" t="s">
        <v>10</v>
      </c>
      <c r="E3" s="409" t="s">
        <v>11</v>
      </c>
      <c r="F3" s="409" t="s">
        <v>12</v>
      </c>
    </row>
    <row r="4" spans="1:8" ht="16.2" thickBot="1" x14ac:dyDescent="0.35">
      <c r="A4" s="410" t="s">
        <v>208</v>
      </c>
      <c r="B4" s="411" t="s">
        <v>209</v>
      </c>
      <c r="C4" s="412"/>
      <c r="D4" s="413"/>
      <c r="E4" s="414"/>
      <c r="F4" s="415"/>
    </row>
    <row r="5" spans="1:8" ht="31.8" customHeight="1" thickBot="1" x14ac:dyDescent="0.35">
      <c r="A5" s="421"/>
      <c r="B5" s="422" t="s">
        <v>210</v>
      </c>
      <c r="C5" s="422"/>
      <c r="D5" s="422"/>
      <c r="E5" s="422"/>
      <c r="F5" s="422"/>
    </row>
    <row r="6" spans="1:8" ht="16.2" thickBot="1" x14ac:dyDescent="0.35">
      <c r="A6" s="167">
        <v>1</v>
      </c>
      <c r="B6" s="358" t="s">
        <v>200</v>
      </c>
      <c r="C6" s="359"/>
      <c r="D6" s="359"/>
      <c r="E6" s="359"/>
      <c r="F6" s="360"/>
    </row>
    <row r="7" spans="1:8" ht="79.8" customHeight="1" x14ac:dyDescent="0.3">
      <c r="A7" s="265">
        <v>1.1000000000000001</v>
      </c>
      <c r="B7" s="416" t="s">
        <v>211</v>
      </c>
      <c r="C7" s="423"/>
      <c r="D7" s="424"/>
      <c r="E7" s="424"/>
      <c r="F7" s="425"/>
    </row>
    <row r="8" spans="1:8" ht="46.65" customHeight="1" x14ac:dyDescent="0.3">
      <c r="A8" s="71" t="s">
        <v>212</v>
      </c>
      <c r="B8" s="66" t="s">
        <v>213</v>
      </c>
      <c r="C8" s="49" t="s">
        <v>20</v>
      </c>
      <c r="D8" s="50"/>
      <c r="E8" s="45">
        <v>50</v>
      </c>
      <c r="F8" s="45">
        <f t="shared" ref="F8:F15" si="0">D8*E8</f>
        <v>0</v>
      </c>
    </row>
    <row r="9" spans="1:8" ht="45.75" customHeight="1" x14ac:dyDescent="0.3">
      <c r="A9" s="71" t="s">
        <v>214</v>
      </c>
      <c r="B9" s="66" t="s">
        <v>215</v>
      </c>
      <c r="C9" s="49" t="s">
        <v>20</v>
      </c>
      <c r="D9" s="50"/>
      <c r="E9" s="45">
        <v>82</v>
      </c>
      <c r="F9" s="45">
        <f t="shared" si="0"/>
        <v>0</v>
      </c>
    </row>
    <row r="10" spans="1:8" ht="30" x14ac:dyDescent="0.3">
      <c r="A10" s="71" t="s">
        <v>216</v>
      </c>
      <c r="B10" s="66" t="s">
        <v>217</v>
      </c>
      <c r="C10" s="49" t="s">
        <v>20</v>
      </c>
      <c r="D10" s="50"/>
      <c r="E10" s="45">
        <v>55</v>
      </c>
      <c r="F10" s="45">
        <f t="shared" si="0"/>
        <v>0</v>
      </c>
    </row>
    <row r="11" spans="1:8" ht="43.8" customHeight="1" x14ac:dyDescent="0.3">
      <c r="A11" s="71" t="s">
        <v>218</v>
      </c>
      <c r="B11" s="66" t="s">
        <v>219</v>
      </c>
      <c r="C11" s="49" t="s">
        <v>20</v>
      </c>
      <c r="D11" s="50"/>
      <c r="E11" s="45">
        <v>44</v>
      </c>
      <c r="F11" s="45">
        <f t="shared" si="0"/>
        <v>0</v>
      </c>
    </row>
    <row r="12" spans="1:8" ht="38.25" customHeight="1" x14ac:dyDescent="0.3">
      <c r="A12" s="71" t="s">
        <v>220</v>
      </c>
      <c r="B12" s="66" t="s">
        <v>221</v>
      </c>
      <c r="C12" s="49" t="s">
        <v>20</v>
      </c>
      <c r="D12" s="50"/>
      <c r="E12" s="45">
        <v>112.5</v>
      </c>
      <c r="F12" s="45">
        <f t="shared" si="0"/>
        <v>0</v>
      </c>
    </row>
    <row r="13" spans="1:8" ht="45" x14ac:dyDescent="0.3">
      <c r="A13" s="71" t="s">
        <v>222</v>
      </c>
      <c r="B13" s="66" t="s">
        <v>223</v>
      </c>
      <c r="C13" s="49" t="s">
        <v>20</v>
      </c>
      <c r="D13" s="50"/>
      <c r="E13" s="45">
        <v>36</v>
      </c>
      <c r="F13" s="45">
        <f t="shared" si="0"/>
        <v>0</v>
      </c>
    </row>
    <row r="14" spans="1:8" ht="30" x14ac:dyDescent="0.3">
      <c r="A14" s="65">
        <v>1.2</v>
      </c>
      <c r="B14" s="66" t="s">
        <v>224</v>
      </c>
      <c r="C14" s="49" t="s">
        <v>20</v>
      </c>
      <c r="D14" s="50"/>
      <c r="E14" s="45">
        <v>50</v>
      </c>
      <c r="F14" s="45">
        <f t="shared" si="0"/>
        <v>0</v>
      </c>
    </row>
    <row r="15" spans="1:8" ht="30" x14ac:dyDescent="0.3">
      <c r="A15" s="65">
        <v>1.3</v>
      </c>
      <c r="B15" s="66" t="s">
        <v>225</v>
      </c>
      <c r="C15" s="49" t="s">
        <v>20</v>
      </c>
      <c r="D15" s="50"/>
      <c r="E15" s="45">
        <v>30</v>
      </c>
      <c r="F15" s="45">
        <f t="shared" si="0"/>
        <v>0</v>
      </c>
      <c r="H15" s="35"/>
    </row>
    <row r="16" spans="1:8" ht="46.8" customHeight="1" x14ac:dyDescent="0.3">
      <c r="A16" s="70"/>
      <c r="B16" s="124" t="s">
        <v>226</v>
      </c>
      <c r="C16" s="124"/>
      <c r="D16" s="124"/>
      <c r="E16" s="124"/>
      <c r="F16" s="124"/>
    </row>
    <row r="17" spans="1:6" ht="30" x14ac:dyDescent="0.3">
      <c r="A17" s="65">
        <v>1.4</v>
      </c>
      <c r="B17" s="66" t="s">
        <v>227</v>
      </c>
      <c r="C17" s="49" t="s">
        <v>20</v>
      </c>
      <c r="D17" s="50"/>
      <c r="E17" s="45">
        <v>55</v>
      </c>
      <c r="F17" s="45">
        <f>D17*E17</f>
        <v>0</v>
      </c>
    </row>
    <row r="18" spans="1:6" ht="30" customHeight="1" x14ac:dyDescent="0.3">
      <c r="A18" s="65">
        <v>1.5</v>
      </c>
      <c r="B18" s="66" t="s">
        <v>228</v>
      </c>
      <c r="C18" s="49" t="s">
        <v>26</v>
      </c>
      <c r="D18" s="50"/>
      <c r="E18" s="45">
        <v>400</v>
      </c>
      <c r="F18" s="45">
        <f>D18*E18</f>
        <v>0</v>
      </c>
    </row>
    <row r="19" spans="1:6" ht="45.6" x14ac:dyDescent="0.3">
      <c r="A19" s="65">
        <v>1.6</v>
      </c>
      <c r="B19" s="66" t="s">
        <v>229</v>
      </c>
      <c r="C19" s="49" t="s">
        <v>20</v>
      </c>
      <c r="D19" s="50"/>
      <c r="E19" s="45">
        <v>80</v>
      </c>
      <c r="F19" s="45">
        <f>D19*E19</f>
        <v>0</v>
      </c>
    </row>
    <row r="20" spans="1:6" ht="16.2" thickBot="1" x14ac:dyDescent="0.35">
      <c r="A20" s="125" t="s">
        <v>23</v>
      </c>
      <c r="B20" s="125"/>
      <c r="C20" s="125"/>
      <c r="D20" s="125"/>
      <c r="E20" s="125"/>
      <c r="F20" s="60">
        <f>SUM(F8:F19)</f>
        <v>0</v>
      </c>
    </row>
    <row r="21" spans="1:6" ht="16.2" thickBot="1" x14ac:dyDescent="0.35">
      <c r="A21" s="319">
        <v>2</v>
      </c>
      <c r="B21" s="332" t="s">
        <v>205</v>
      </c>
      <c r="C21" s="333"/>
      <c r="D21" s="333"/>
      <c r="E21" s="333"/>
      <c r="F21" s="334"/>
    </row>
    <row r="22" spans="1:6" ht="106.2" thickBot="1" x14ac:dyDescent="0.35">
      <c r="A22" s="265">
        <v>2.1</v>
      </c>
      <c r="B22" s="416" t="s">
        <v>230</v>
      </c>
      <c r="C22" s="164" t="s">
        <v>20</v>
      </c>
      <c r="D22" s="254"/>
      <c r="E22" s="338">
        <v>80</v>
      </c>
      <c r="F22" s="338">
        <f>D22*E22</f>
        <v>0</v>
      </c>
    </row>
    <row r="23" spans="1:6" ht="16.2" thickBot="1" x14ac:dyDescent="0.35">
      <c r="A23" s="125" t="s">
        <v>30</v>
      </c>
      <c r="B23" s="125"/>
      <c r="C23" s="125"/>
      <c r="D23" s="125"/>
      <c r="E23" s="125"/>
      <c r="F23" s="60">
        <f>SUM(F22)</f>
        <v>0</v>
      </c>
    </row>
    <row r="24" spans="1:6" ht="16.2" thickBot="1" x14ac:dyDescent="0.35">
      <c r="A24" s="125" t="s">
        <v>231</v>
      </c>
      <c r="B24" s="331"/>
      <c r="C24" s="331"/>
      <c r="D24" s="331"/>
      <c r="E24" s="331"/>
      <c r="F24" s="60">
        <f>F20+F23</f>
        <v>0</v>
      </c>
    </row>
  </sheetData>
  <mergeCells count="9">
    <mergeCell ref="A24:E24"/>
    <mergeCell ref="C7:F7"/>
    <mergeCell ref="B6:F6"/>
    <mergeCell ref="B21:F21"/>
    <mergeCell ref="A1:F1"/>
    <mergeCell ref="B5:F5"/>
    <mergeCell ref="B16:F16"/>
    <mergeCell ref="A20:E20"/>
    <mergeCell ref="A23:E23"/>
  </mergeCells>
  <pageMargins left="0.7" right="0.7" top="0.75" bottom="0.75" header="0.51180555555555496" footer="0.51180555555555496"/>
  <pageSetup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0"/>
  <sheetViews>
    <sheetView topLeftCell="A9" zoomScaleNormal="100" workbookViewId="0">
      <selection activeCell="B23" sqref="B23"/>
    </sheetView>
  </sheetViews>
  <sheetFormatPr defaultRowHeight="15.6" x14ac:dyDescent="0.3"/>
  <cols>
    <col min="1" max="1" width="9.109375" style="9" customWidth="1"/>
    <col min="2" max="2" width="35.77734375" style="9" customWidth="1"/>
    <col min="3" max="3" width="9.109375" style="9" customWidth="1"/>
    <col min="4" max="4" width="11.44140625" style="9"/>
    <col min="5" max="5" width="12" style="9" customWidth="1"/>
    <col min="6" max="6" width="18.77734375" style="9" customWidth="1"/>
    <col min="7" max="1025" width="9.109375" style="9" customWidth="1"/>
  </cols>
  <sheetData>
    <row r="1" spans="1:6" ht="28.2" customHeight="1" thickBot="1" x14ac:dyDescent="0.35">
      <c r="A1" s="307" t="s">
        <v>0</v>
      </c>
      <c r="B1" s="308"/>
      <c r="C1" s="308"/>
      <c r="D1" s="308"/>
      <c r="E1" s="308"/>
      <c r="F1" s="309"/>
    </row>
    <row r="2" spans="1:6" ht="31.8" thickBot="1" x14ac:dyDescent="0.35">
      <c r="A2" s="212" t="s">
        <v>1</v>
      </c>
      <c r="B2" s="213" t="s">
        <v>2</v>
      </c>
      <c r="C2" s="213" t="s">
        <v>3</v>
      </c>
      <c r="D2" s="214" t="s">
        <v>4</v>
      </c>
      <c r="E2" s="214" t="s">
        <v>5</v>
      </c>
      <c r="F2" s="215" t="s">
        <v>6</v>
      </c>
    </row>
    <row r="3" spans="1:6" ht="16.2" thickBot="1" x14ac:dyDescent="0.35">
      <c r="A3" s="419" t="s">
        <v>7</v>
      </c>
      <c r="B3" s="409" t="s">
        <v>8</v>
      </c>
      <c r="C3" s="409" t="s">
        <v>9</v>
      </c>
      <c r="D3" s="409" t="s">
        <v>10</v>
      </c>
      <c r="E3" s="409" t="s">
        <v>11</v>
      </c>
      <c r="F3" s="420" t="s">
        <v>12</v>
      </c>
    </row>
    <row r="4" spans="1:6" ht="31.8" thickBot="1" x14ac:dyDescent="0.35">
      <c r="A4" s="313" t="s">
        <v>232</v>
      </c>
      <c r="B4" s="314" t="s">
        <v>233</v>
      </c>
      <c r="C4" s="426"/>
      <c r="D4" s="427"/>
      <c r="E4" s="428"/>
      <c r="F4" s="429"/>
    </row>
    <row r="5" spans="1:6" ht="16.2" thickBot="1" x14ac:dyDescent="0.35">
      <c r="A5" s="167">
        <v>1</v>
      </c>
      <c r="B5" s="358" t="s">
        <v>102</v>
      </c>
      <c r="C5" s="359"/>
      <c r="D5" s="359"/>
      <c r="E5" s="359"/>
      <c r="F5" s="360"/>
    </row>
    <row r="6" spans="1:6" ht="75.599999999999994" thickBot="1" x14ac:dyDescent="0.35">
      <c r="A6" s="265">
        <v>1.1000000000000001</v>
      </c>
      <c r="B6" s="416" t="s">
        <v>234</v>
      </c>
      <c r="C6" s="164" t="s">
        <v>20</v>
      </c>
      <c r="D6" s="254"/>
      <c r="E6" s="338">
        <v>96</v>
      </c>
      <c r="F6" s="391">
        <f>D6*E6</f>
        <v>0</v>
      </c>
    </row>
    <row r="7" spans="1:6" ht="16.2" thickBot="1" x14ac:dyDescent="0.35">
      <c r="A7" s="125" t="s">
        <v>23</v>
      </c>
      <c r="B7" s="125"/>
      <c r="C7" s="125"/>
      <c r="D7" s="125"/>
      <c r="E7" s="125"/>
      <c r="F7" s="60">
        <f>F6</f>
        <v>0</v>
      </c>
    </row>
    <row r="8" spans="1:6" ht="16.2" thickBot="1" x14ac:dyDescent="0.35">
      <c r="A8" s="167">
        <v>2</v>
      </c>
      <c r="B8" s="358" t="s">
        <v>235</v>
      </c>
      <c r="C8" s="359"/>
      <c r="D8" s="359"/>
      <c r="E8" s="359"/>
      <c r="F8" s="360"/>
    </row>
    <row r="9" spans="1:6" ht="76.8" customHeight="1" x14ac:dyDescent="0.3">
      <c r="A9" s="265">
        <v>2.1</v>
      </c>
      <c r="B9" s="63" t="s">
        <v>236</v>
      </c>
      <c r="C9" s="164" t="s">
        <v>20</v>
      </c>
      <c r="D9" s="325"/>
      <c r="E9" s="430">
        <v>6.4</v>
      </c>
      <c r="F9" s="391">
        <f>D9*E9</f>
        <v>0</v>
      </c>
    </row>
    <row r="10" spans="1:6" ht="60.6" x14ac:dyDescent="0.3">
      <c r="A10" s="65">
        <v>2.1</v>
      </c>
      <c r="B10" s="44" t="s">
        <v>237</v>
      </c>
      <c r="C10" s="49" t="s">
        <v>238</v>
      </c>
      <c r="D10" s="43"/>
      <c r="E10" s="72">
        <v>460.8</v>
      </c>
      <c r="F10" s="389">
        <f>D10*E10</f>
        <v>0</v>
      </c>
    </row>
    <row r="11" spans="1:6" ht="16.2" thickBot="1" x14ac:dyDescent="0.35">
      <c r="A11" s="125" t="s">
        <v>30</v>
      </c>
      <c r="B11" s="125"/>
      <c r="C11" s="125"/>
      <c r="D11" s="125"/>
      <c r="E11" s="125"/>
      <c r="F11" s="60">
        <f>SUM(F9:F10)</f>
        <v>0</v>
      </c>
    </row>
    <row r="12" spans="1:6" ht="59.4" customHeight="1" thickBot="1" x14ac:dyDescent="0.35">
      <c r="A12" s="370">
        <v>3</v>
      </c>
      <c r="B12" s="403" t="s">
        <v>239</v>
      </c>
      <c r="C12" s="403"/>
      <c r="D12" s="403"/>
      <c r="E12" s="403"/>
      <c r="F12" s="371"/>
    </row>
    <row r="13" spans="1:6" ht="42" customHeight="1" x14ac:dyDescent="0.3">
      <c r="A13" s="404"/>
      <c r="B13" s="402" t="s">
        <v>240</v>
      </c>
      <c r="C13" s="402"/>
      <c r="D13" s="402"/>
      <c r="E13" s="402"/>
      <c r="F13" s="408"/>
    </row>
    <row r="14" spans="1:6" ht="45.6" x14ac:dyDescent="0.3">
      <c r="A14" s="65">
        <v>3.1</v>
      </c>
      <c r="B14" s="48" t="s">
        <v>241</v>
      </c>
      <c r="C14" s="49" t="s">
        <v>33</v>
      </c>
      <c r="D14" s="43"/>
      <c r="E14" s="72">
        <v>1166</v>
      </c>
      <c r="F14" s="389">
        <f>D14*E14</f>
        <v>0</v>
      </c>
    </row>
    <row r="15" spans="1:6" ht="45.6" x14ac:dyDescent="0.3">
      <c r="A15" s="65">
        <v>3.2</v>
      </c>
      <c r="B15" s="48" t="s">
        <v>242</v>
      </c>
      <c r="C15" s="49" t="s">
        <v>33</v>
      </c>
      <c r="D15" s="43"/>
      <c r="E15" s="72">
        <v>148.05000000000001</v>
      </c>
      <c r="F15" s="389">
        <f>D15*E15</f>
        <v>0</v>
      </c>
    </row>
    <row r="16" spans="1:6" ht="55.5" customHeight="1" x14ac:dyDescent="0.3">
      <c r="A16" s="65">
        <v>3.3</v>
      </c>
      <c r="B16" s="48" t="s">
        <v>411</v>
      </c>
      <c r="C16" s="49" t="s">
        <v>33</v>
      </c>
      <c r="D16" s="43"/>
      <c r="E16" s="72">
        <v>70.34</v>
      </c>
      <c r="F16" s="389">
        <f>D16*E16</f>
        <v>0</v>
      </c>
    </row>
    <row r="17" spans="1:6" ht="30" x14ac:dyDescent="0.3">
      <c r="A17" s="65">
        <v>3.4</v>
      </c>
      <c r="B17" s="431" t="s">
        <v>410</v>
      </c>
      <c r="C17" s="49" t="s">
        <v>33</v>
      </c>
      <c r="D17" s="43"/>
      <c r="E17" s="72">
        <v>5.88</v>
      </c>
      <c r="F17" s="389">
        <f>D17*E17</f>
        <v>0</v>
      </c>
    </row>
    <row r="18" spans="1:6" ht="31.2" thickBot="1" x14ac:dyDescent="0.35">
      <c r="A18" s="65">
        <v>3.5</v>
      </c>
      <c r="B18" s="48" t="s">
        <v>243</v>
      </c>
      <c r="C18" s="49" t="s">
        <v>26</v>
      </c>
      <c r="D18" s="43"/>
      <c r="E18" s="72">
        <v>400</v>
      </c>
      <c r="F18" s="389">
        <f>D18*E18</f>
        <v>0</v>
      </c>
    </row>
    <row r="19" spans="1:6" ht="16.2" thickBot="1" x14ac:dyDescent="0.35">
      <c r="A19" s="125" t="s">
        <v>34</v>
      </c>
      <c r="B19" s="125"/>
      <c r="C19" s="125"/>
      <c r="D19" s="125"/>
      <c r="E19" s="125"/>
      <c r="F19" s="60">
        <f>SUM(F14:F18)</f>
        <v>0</v>
      </c>
    </row>
    <row r="20" spans="1:6" ht="16.2" thickBot="1" x14ac:dyDescent="0.35">
      <c r="A20" s="125" t="s">
        <v>244</v>
      </c>
      <c r="B20" s="331"/>
      <c r="C20" s="331"/>
      <c r="D20" s="331"/>
      <c r="E20" s="331"/>
      <c r="F20" s="60">
        <f>F7+F11+F19</f>
        <v>0</v>
      </c>
    </row>
  </sheetData>
  <mergeCells count="9">
    <mergeCell ref="A19:E19"/>
    <mergeCell ref="A20:E20"/>
    <mergeCell ref="B5:F5"/>
    <mergeCell ref="B8:F8"/>
    <mergeCell ref="A1:F1"/>
    <mergeCell ref="A7:E7"/>
    <mergeCell ref="A11:E11"/>
    <mergeCell ref="B12:F12"/>
    <mergeCell ref="B13:F13"/>
  </mergeCells>
  <pageMargins left="0.7" right="0.7" top="0.75" bottom="0.75" header="0.51180555555555496" footer="0.51180555555555496"/>
  <pageSetup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61"/>
  <sheetViews>
    <sheetView topLeftCell="A57" zoomScaleNormal="100" workbookViewId="0">
      <selection activeCell="E68" sqref="E68"/>
    </sheetView>
  </sheetViews>
  <sheetFormatPr defaultRowHeight="15.6" x14ac:dyDescent="0.3"/>
  <cols>
    <col min="1" max="1" width="7.88671875" style="9" customWidth="1"/>
    <col min="2" max="2" width="36.6640625" style="9" customWidth="1"/>
    <col min="3" max="3" width="9.109375" style="9" customWidth="1"/>
    <col min="4" max="4" width="11.44140625" style="9"/>
    <col min="5" max="5" width="12.44140625" style="9" customWidth="1"/>
    <col min="6" max="6" width="18.77734375" style="9" customWidth="1"/>
    <col min="7" max="1025" width="9.109375" style="9" customWidth="1"/>
  </cols>
  <sheetData>
    <row r="1" spans="1:8" ht="29.4" customHeight="1" thickBot="1" x14ac:dyDescent="0.35">
      <c r="A1" s="432" t="s">
        <v>245</v>
      </c>
      <c r="B1" s="433"/>
      <c r="C1" s="433"/>
      <c r="D1" s="433"/>
      <c r="E1" s="433"/>
      <c r="F1" s="434"/>
    </row>
    <row r="2" spans="1:8" ht="31.2" customHeight="1" thickBot="1" x14ac:dyDescent="0.35">
      <c r="A2" s="435" t="s">
        <v>246</v>
      </c>
      <c r="B2" s="436"/>
      <c r="C2" s="436"/>
      <c r="D2" s="436"/>
      <c r="E2" s="436"/>
      <c r="F2" s="437"/>
    </row>
    <row r="3" spans="1:8" ht="31.8" thickBot="1" x14ac:dyDescent="0.35">
      <c r="A3" s="438" t="s">
        <v>1</v>
      </c>
      <c r="B3" s="439" t="s">
        <v>2</v>
      </c>
      <c r="C3" s="439" t="s">
        <v>3</v>
      </c>
      <c r="D3" s="440" t="s">
        <v>4</v>
      </c>
      <c r="E3" s="440" t="s">
        <v>5</v>
      </c>
      <c r="F3" s="441" t="s">
        <v>6</v>
      </c>
    </row>
    <row r="4" spans="1:8" ht="16.2" thickBot="1" x14ac:dyDescent="0.35">
      <c r="A4" s="449" t="s">
        <v>7</v>
      </c>
      <c r="B4" s="442" t="s">
        <v>8</v>
      </c>
      <c r="C4" s="442" t="s">
        <v>9</v>
      </c>
      <c r="D4" s="442" t="s">
        <v>10</v>
      </c>
      <c r="E4" s="442" t="s">
        <v>11</v>
      </c>
      <c r="F4" s="450" t="s">
        <v>12</v>
      </c>
    </row>
    <row r="5" spans="1:8" ht="15" customHeight="1" thickBot="1" x14ac:dyDescent="0.35">
      <c r="A5" s="443" t="s">
        <v>247</v>
      </c>
      <c r="B5" s="444" t="s">
        <v>248</v>
      </c>
      <c r="C5" s="444"/>
      <c r="D5" s="444"/>
      <c r="E5" s="444"/>
      <c r="F5" s="445"/>
    </row>
    <row r="6" spans="1:8" ht="16.2" thickBot="1" x14ac:dyDescent="0.35">
      <c r="A6" s="446" t="s">
        <v>249</v>
      </c>
      <c r="B6" s="447"/>
      <c r="C6" s="447"/>
      <c r="D6" s="447"/>
      <c r="E6" s="447"/>
      <c r="F6" s="448"/>
    </row>
    <row r="7" spans="1:8" ht="16.2" thickBot="1" x14ac:dyDescent="0.35">
      <c r="A7" s="167">
        <v>1</v>
      </c>
      <c r="B7" s="358" t="s">
        <v>102</v>
      </c>
      <c r="C7" s="359"/>
      <c r="D7" s="359"/>
      <c r="E7" s="359"/>
      <c r="F7" s="360"/>
    </row>
    <row r="8" spans="1:8" ht="34.5" customHeight="1" x14ac:dyDescent="0.3">
      <c r="A8" s="244">
        <v>1.1000000000000001</v>
      </c>
      <c r="B8" s="134" t="s">
        <v>250</v>
      </c>
      <c r="C8" s="79" t="s">
        <v>251</v>
      </c>
      <c r="D8" s="75"/>
      <c r="E8" s="75">
        <v>170</v>
      </c>
      <c r="F8" s="451">
        <f t="shared" ref="F8:F14" si="0">D8*E8</f>
        <v>0</v>
      </c>
    </row>
    <row r="9" spans="1:8" ht="61.5" customHeight="1" x14ac:dyDescent="0.3">
      <c r="A9" s="31">
        <v>1.2</v>
      </c>
      <c r="B9" s="84" t="s">
        <v>380</v>
      </c>
      <c r="C9" s="49" t="s">
        <v>381</v>
      </c>
      <c r="D9" s="82"/>
      <c r="E9" s="82">
        <v>149.6</v>
      </c>
      <c r="F9" s="452">
        <f t="shared" si="0"/>
        <v>0</v>
      </c>
    </row>
    <row r="10" spans="1:8" ht="59.7" customHeight="1" x14ac:dyDescent="0.3">
      <c r="A10" s="31">
        <v>1.3</v>
      </c>
      <c r="B10" s="84" t="s">
        <v>252</v>
      </c>
      <c r="C10" s="49" t="s">
        <v>381</v>
      </c>
      <c r="D10" s="82"/>
      <c r="E10" s="82">
        <v>13.6</v>
      </c>
      <c r="F10" s="452">
        <f t="shared" si="0"/>
        <v>0</v>
      </c>
    </row>
    <row r="11" spans="1:8" ht="89.4" customHeight="1" x14ac:dyDescent="0.3">
      <c r="A11" s="31">
        <v>1.4</v>
      </c>
      <c r="B11" s="84" t="s">
        <v>253</v>
      </c>
      <c r="C11" s="49" t="s">
        <v>381</v>
      </c>
      <c r="D11" s="82"/>
      <c r="E11" s="82">
        <v>127.16</v>
      </c>
      <c r="F11" s="452">
        <f t="shared" si="0"/>
        <v>0</v>
      </c>
    </row>
    <row r="12" spans="1:8" ht="66.150000000000006" customHeight="1" x14ac:dyDescent="0.3">
      <c r="A12" s="31">
        <v>1.5</v>
      </c>
      <c r="B12" s="84" t="s">
        <v>254</v>
      </c>
      <c r="C12" s="49" t="s">
        <v>381</v>
      </c>
      <c r="D12" s="82"/>
      <c r="E12" s="82">
        <v>22.44</v>
      </c>
      <c r="F12" s="452">
        <f t="shared" si="0"/>
        <v>0</v>
      </c>
    </row>
    <row r="13" spans="1:8" ht="60" x14ac:dyDescent="0.3">
      <c r="A13" s="31">
        <v>1.6</v>
      </c>
      <c r="B13" s="135" t="s">
        <v>382</v>
      </c>
      <c r="C13" s="73" t="s">
        <v>383</v>
      </c>
      <c r="D13" s="136"/>
      <c r="E13" s="137">
        <v>10.4</v>
      </c>
      <c r="F13" s="452">
        <f t="shared" si="0"/>
        <v>0</v>
      </c>
      <c r="H13" s="35"/>
    </row>
    <row r="14" spans="1:8" ht="106.35" customHeight="1" thickBot="1" x14ac:dyDescent="0.35">
      <c r="A14" s="31">
        <v>1.7</v>
      </c>
      <c r="B14" s="135" t="s">
        <v>255</v>
      </c>
      <c r="C14" s="138" t="s">
        <v>62</v>
      </c>
      <c r="D14" s="453"/>
      <c r="E14" s="139">
        <v>1</v>
      </c>
      <c r="F14" s="454">
        <f t="shared" si="0"/>
        <v>0</v>
      </c>
    </row>
    <row r="15" spans="1:8" ht="16.2" thickBot="1" x14ac:dyDescent="0.35">
      <c r="A15" s="125" t="s">
        <v>23</v>
      </c>
      <c r="B15" s="125"/>
      <c r="C15" s="125"/>
      <c r="D15" s="125"/>
      <c r="E15" s="125"/>
      <c r="F15" s="156">
        <f>SUM(F8:F14)</f>
        <v>0</v>
      </c>
    </row>
    <row r="16" spans="1:8" ht="16.2" thickBot="1" x14ac:dyDescent="0.35">
      <c r="A16" s="167">
        <v>2</v>
      </c>
      <c r="B16" s="358" t="s">
        <v>256</v>
      </c>
      <c r="C16" s="359"/>
      <c r="D16" s="359"/>
      <c r="E16" s="359"/>
      <c r="F16" s="360"/>
    </row>
    <row r="17" spans="1:6" ht="60" x14ac:dyDescent="0.3">
      <c r="A17" s="245">
        <v>2.1</v>
      </c>
      <c r="B17" s="74" t="s">
        <v>257</v>
      </c>
      <c r="C17" s="79"/>
      <c r="D17" s="75"/>
      <c r="E17" s="76"/>
      <c r="F17" s="455"/>
    </row>
    <row r="18" spans="1:6" ht="16.2" x14ac:dyDescent="0.3">
      <c r="A18" s="245"/>
      <c r="B18" s="77" t="s">
        <v>392</v>
      </c>
      <c r="C18" s="78" t="s">
        <v>62</v>
      </c>
      <c r="D18" s="82"/>
      <c r="E18" s="85">
        <v>2</v>
      </c>
      <c r="F18" s="452">
        <f>D18*E18</f>
        <v>0</v>
      </c>
    </row>
    <row r="19" spans="1:6" x14ac:dyDescent="0.3">
      <c r="A19" s="245"/>
      <c r="B19" s="77" t="s">
        <v>393</v>
      </c>
      <c r="C19" s="78" t="s">
        <v>62</v>
      </c>
      <c r="D19" s="82"/>
      <c r="E19" s="85">
        <v>1</v>
      </c>
      <c r="F19" s="452">
        <f>D19*E19</f>
        <v>0</v>
      </c>
    </row>
    <row r="20" spans="1:6" x14ac:dyDescent="0.3">
      <c r="A20" s="245"/>
      <c r="B20" s="77" t="s">
        <v>394</v>
      </c>
      <c r="C20" s="78" t="s">
        <v>62</v>
      </c>
      <c r="D20" s="82"/>
      <c r="E20" s="85">
        <v>1</v>
      </c>
      <c r="F20" s="452">
        <f>D20*E20</f>
        <v>0</v>
      </c>
    </row>
    <row r="21" spans="1:6" x14ac:dyDescent="0.3">
      <c r="A21" s="245"/>
      <c r="B21" s="77" t="s">
        <v>395</v>
      </c>
      <c r="C21" s="78" t="s">
        <v>62</v>
      </c>
      <c r="D21" s="75"/>
      <c r="E21" s="85">
        <v>1</v>
      </c>
      <c r="F21" s="452">
        <f>D21*E21</f>
        <v>0</v>
      </c>
    </row>
    <row r="22" spans="1:6" x14ac:dyDescent="0.3">
      <c r="A22" s="244"/>
      <c r="B22" s="77" t="s">
        <v>258</v>
      </c>
      <c r="C22" s="78" t="s">
        <v>33</v>
      </c>
      <c r="D22" s="82"/>
      <c r="E22" s="82">
        <v>117</v>
      </c>
      <c r="F22" s="452">
        <f>D22*E22</f>
        <v>0</v>
      </c>
    </row>
    <row r="23" spans="1:6" s="35" customFormat="1" ht="65.400000000000006" customHeight="1" x14ac:dyDescent="0.25">
      <c r="A23" s="244">
        <v>2.2000000000000002</v>
      </c>
      <c r="B23" s="141" t="s">
        <v>396</v>
      </c>
      <c r="C23" s="78" t="s">
        <v>62</v>
      </c>
      <c r="D23" s="82"/>
      <c r="E23" s="85">
        <v>1</v>
      </c>
      <c r="F23" s="452">
        <f>D23*E23</f>
        <v>0</v>
      </c>
    </row>
    <row r="24" spans="1:6" s="35" customFormat="1" ht="202.35" customHeight="1" x14ac:dyDescent="0.25">
      <c r="A24" s="244">
        <v>2.2999999999999998</v>
      </c>
      <c r="B24" s="141" t="s">
        <v>397</v>
      </c>
      <c r="C24" s="78" t="s">
        <v>62</v>
      </c>
      <c r="D24" s="82"/>
      <c r="E24" s="85">
        <v>1</v>
      </c>
      <c r="F24" s="452">
        <f>D24*E24</f>
        <v>0</v>
      </c>
    </row>
    <row r="25" spans="1:6" s="35" customFormat="1" ht="32.549999999999997" customHeight="1" x14ac:dyDescent="0.25">
      <c r="A25" s="31">
        <v>2.4</v>
      </c>
      <c r="B25" s="142" t="s">
        <v>259</v>
      </c>
      <c r="C25" s="78" t="s">
        <v>62</v>
      </c>
      <c r="D25" s="82"/>
      <c r="E25" s="85">
        <v>1</v>
      </c>
      <c r="F25" s="452">
        <f>D25*E25</f>
        <v>0</v>
      </c>
    </row>
    <row r="26" spans="1:6" s="35" customFormat="1" ht="100.65" customHeight="1" x14ac:dyDescent="0.25">
      <c r="A26" s="456">
        <v>2.5</v>
      </c>
      <c r="B26" s="147" t="s">
        <v>260</v>
      </c>
      <c r="C26" s="146"/>
      <c r="D26" s="148"/>
      <c r="E26" s="149"/>
      <c r="F26" s="457"/>
    </row>
    <row r="27" spans="1:6" s="35" customFormat="1" ht="15" customHeight="1" x14ac:dyDescent="0.3">
      <c r="A27" s="458"/>
      <c r="B27" s="150" t="s">
        <v>261</v>
      </c>
      <c r="C27" s="151" t="s">
        <v>251</v>
      </c>
      <c r="D27" s="152"/>
      <c r="E27" s="152">
        <v>26</v>
      </c>
      <c r="F27" s="451">
        <f>D27*E27</f>
        <v>0</v>
      </c>
    </row>
    <row r="28" spans="1:6" ht="90" x14ac:dyDescent="0.3">
      <c r="A28" s="245">
        <v>2.6</v>
      </c>
      <c r="B28" s="144" t="s">
        <v>262</v>
      </c>
      <c r="C28" s="79"/>
      <c r="D28" s="145"/>
      <c r="E28" s="75"/>
      <c r="F28" s="455"/>
    </row>
    <row r="29" spans="1:6" x14ac:dyDescent="0.3">
      <c r="A29" s="459"/>
      <c r="B29" s="84" t="s">
        <v>398</v>
      </c>
      <c r="C29" s="78" t="s">
        <v>251</v>
      </c>
      <c r="D29" s="81"/>
      <c r="E29" s="82">
        <v>130</v>
      </c>
      <c r="F29" s="452">
        <f>D29*E29</f>
        <v>0</v>
      </c>
    </row>
    <row r="30" spans="1:6" ht="45" x14ac:dyDescent="0.3">
      <c r="A30" s="257">
        <v>2.7</v>
      </c>
      <c r="B30" s="80" t="s">
        <v>263</v>
      </c>
      <c r="C30" s="78" t="s">
        <v>33</v>
      </c>
      <c r="D30" s="82"/>
      <c r="E30" s="12">
        <v>200</v>
      </c>
      <c r="F30" s="452">
        <f>D30*E30</f>
        <v>0</v>
      </c>
    </row>
    <row r="31" spans="1:6" ht="90" x14ac:dyDescent="0.3">
      <c r="A31" s="257">
        <v>2.8</v>
      </c>
      <c r="B31" s="84" t="s">
        <v>264</v>
      </c>
      <c r="C31" s="78"/>
      <c r="D31" s="82"/>
      <c r="E31" s="85"/>
      <c r="F31" s="460"/>
    </row>
    <row r="32" spans="1:6" x14ac:dyDescent="0.3">
      <c r="A32" s="245"/>
      <c r="B32" s="84" t="s">
        <v>399</v>
      </c>
      <c r="C32" s="78" t="s">
        <v>62</v>
      </c>
      <c r="D32" s="82"/>
      <c r="E32" s="85">
        <v>1</v>
      </c>
      <c r="F32" s="452">
        <f>D32*E32</f>
        <v>0</v>
      </c>
    </row>
    <row r="33" spans="1:6" x14ac:dyDescent="0.3">
      <c r="A33" s="245"/>
      <c r="B33" s="84" t="s">
        <v>398</v>
      </c>
      <c r="C33" s="78" t="s">
        <v>62</v>
      </c>
      <c r="D33" s="82"/>
      <c r="E33" s="85">
        <v>3</v>
      </c>
      <c r="F33" s="452">
        <f>D33*E33</f>
        <v>0</v>
      </c>
    </row>
    <row r="34" spans="1:6" ht="90.45" customHeight="1" x14ac:dyDescent="0.3">
      <c r="A34" s="257">
        <v>2.9</v>
      </c>
      <c r="B34" s="84" t="s">
        <v>265</v>
      </c>
      <c r="C34" s="78"/>
      <c r="D34" s="82"/>
      <c r="E34" s="85"/>
      <c r="F34" s="452"/>
    </row>
    <row r="35" spans="1:6" x14ac:dyDescent="0.3">
      <c r="A35" s="461"/>
      <c r="B35" s="84" t="s">
        <v>400</v>
      </c>
      <c r="C35" s="78" t="s">
        <v>62</v>
      </c>
      <c r="D35" s="82"/>
      <c r="E35" s="85">
        <v>3</v>
      </c>
      <c r="F35" s="452">
        <f t="shared" ref="F35:F40" si="1">D35*E35</f>
        <v>0</v>
      </c>
    </row>
    <row r="36" spans="1:6" ht="85.8" customHeight="1" x14ac:dyDescent="0.3">
      <c r="A36" s="34">
        <v>2.1</v>
      </c>
      <c r="B36" s="84" t="s">
        <v>401</v>
      </c>
      <c r="C36" s="78" t="s">
        <v>62</v>
      </c>
      <c r="D36" s="82"/>
      <c r="E36" s="85">
        <v>3</v>
      </c>
      <c r="F36" s="452">
        <f t="shared" si="1"/>
        <v>0</v>
      </c>
    </row>
    <row r="37" spans="1:6" ht="58.8" customHeight="1" x14ac:dyDescent="0.3">
      <c r="A37" s="34">
        <v>2.11</v>
      </c>
      <c r="B37" s="153" t="s">
        <v>384</v>
      </c>
      <c r="C37" s="49" t="s">
        <v>381</v>
      </c>
      <c r="D37" s="82"/>
      <c r="E37" s="82">
        <v>3</v>
      </c>
      <c r="F37" s="452">
        <f t="shared" si="1"/>
        <v>0</v>
      </c>
    </row>
    <row r="38" spans="1:6" s="35" customFormat="1" ht="45" x14ac:dyDescent="0.25">
      <c r="A38" s="34">
        <v>2.12</v>
      </c>
      <c r="B38" s="141" t="s">
        <v>266</v>
      </c>
      <c r="C38" s="49" t="s">
        <v>381</v>
      </c>
      <c r="D38" s="82"/>
      <c r="E38" s="82">
        <v>5.4</v>
      </c>
      <c r="F38" s="452">
        <f t="shared" si="1"/>
        <v>0</v>
      </c>
    </row>
    <row r="39" spans="1:6" s="35" customFormat="1" ht="151.05000000000001" customHeight="1" x14ac:dyDescent="0.25">
      <c r="A39" s="34">
        <v>2.13</v>
      </c>
      <c r="B39" s="141" t="s">
        <v>267</v>
      </c>
      <c r="C39" s="78" t="s">
        <v>62</v>
      </c>
      <c r="D39" s="82"/>
      <c r="E39" s="85">
        <v>3</v>
      </c>
      <c r="F39" s="452">
        <f t="shared" si="1"/>
        <v>0</v>
      </c>
    </row>
    <row r="40" spans="1:6" s="35" customFormat="1" ht="30" x14ac:dyDescent="0.25">
      <c r="A40" s="462">
        <v>2.14</v>
      </c>
      <c r="B40" s="154" t="s">
        <v>268</v>
      </c>
      <c r="C40" s="83" t="s">
        <v>62</v>
      </c>
      <c r="D40" s="12"/>
      <c r="E40" s="143">
        <v>3</v>
      </c>
      <c r="F40" s="457">
        <f t="shared" si="1"/>
        <v>0</v>
      </c>
    </row>
    <row r="41" spans="1:6" s="35" customFormat="1" ht="82.95" customHeight="1" x14ac:dyDescent="0.25">
      <c r="A41" s="462">
        <v>2.15</v>
      </c>
      <c r="B41" s="157" t="s">
        <v>385</v>
      </c>
      <c r="C41" s="83"/>
      <c r="D41" s="12"/>
      <c r="E41" s="12"/>
      <c r="F41" s="457"/>
    </row>
    <row r="42" spans="1:6" s="35" customFormat="1" ht="15" x14ac:dyDescent="0.25">
      <c r="A42" s="463"/>
      <c r="B42" s="158" t="s">
        <v>269</v>
      </c>
      <c r="C42" s="86" t="s">
        <v>251</v>
      </c>
      <c r="D42" s="155"/>
      <c r="E42" s="155">
        <v>16</v>
      </c>
      <c r="F42" s="464">
        <f t="shared" ref="F42:F47" si="2">D42*E42</f>
        <v>0</v>
      </c>
    </row>
    <row r="43" spans="1:6" s="35" customFormat="1" ht="15" x14ac:dyDescent="0.25">
      <c r="A43" s="463"/>
      <c r="B43" s="158" t="s">
        <v>270</v>
      </c>
      <c r="C43" s="86" t="s">
        <v>251</v>
      </c>
      <c r="D43" s="155"/>
      <c r="E43" s="155">
        <v>26</v>
      </c>
      <c r="F43" s="464">
        <f t="shared" si="2"/>
        <v>0</v>
      </c>
    </row>
    <row r="44" spans="1:6" s="35" customFormat="1" ht="15" x14ac:dyDescent="0.25">
      <c r="A44" s="463"/>
      <c r="B44" s="158" t="s">
        <v>271</v>
      </c>
      <c r="C44" s="86" t="s">
        <v>251</v>
      </c>
      <c r="D44" s="155"/>
      <c r="E44" s="155">
        <v>18</v>
      </c>
      <c r="F44" s="464">
        <f t="shared" si="2"/>
        <v>0</v>
      </c>
    </row>
    <row r="45" spans="1:6" s="35" customFormat="1" ht="49.35" customHeight="1" x14ac:dyDescent="0.25">
      <c r="A45" s="462">
        <v>2.16</v>
      </c>
      <c r="B45" s="157" t="s">
        <v>272</v>
      </c>
      <c r="C45" s="83"/>
      <c r="D45" s="12"/>
      <c r="E45" s="143"/>
      <c r="F45" s="457"/>
    </row>
    <row r="46" spans="1:6" s="35" customFormat="1" ht="16.2" x14ac:dyDescent="0.25">
      <c r="A46" s="465"/>
      <c r="B46" s="159" t="s">
        <v>386</v>
      </c>
      <c r="C46" s="79" t="s">
        <v>62</v>
      </c>
      <c r="D46" s="75"/>
      <c r="E46" s="75">
        <v>3</v>
      </c>
      <c r="F46" s="451">
        <f t="shared" si="2"/>
        <v>0</v>
      </c>
    </row>
    <row r="47" spans="1:6" s="35" customFormat="1" ht="36.299999999999997" customHeight="1" thickBot="1" x14ac:dyDescent="0.3">
      <c r="A47" s="462">
        <v>2.17</v>
      </c>
      <c r="B47" s="160" t="s">
        <v>273</v>
      </c>
      <c r="C47" s="83" t="s">
        <v>251</v>
      </c>
      <c r="D47" s="12"/>
      <c r="E47" s="12">
        <v>216</v>
      </c>
      <c r="F47" s="457">
        <f t="shared" si="2"/>
        <v>0</v>
      </c>
    </row>
    <row r="48" spans="1:6" ht="16.2" thickBot="1" x14ac:dyDescent="0.35">
      <c r="A48" s="125" t="s">
        <v>30</v>
      </c>
      <c r="B48" s="125"/>
      <c r="C48" s="125"/>
      <c r="D48" s="125"/>
      <c r="E48" s="125"/>
      <c r="F48" s="156">
        <f>SUM(F18:F47)</f>
        <v>0</v>
      </c>
    </row>
    <row r="49" spans="1:6" ht="19.2" customHeight="1" thickBot="1" x14ac:dyDescent="0.35">
      <c r="A49" s="167">
        <v>3</v>
      </c>
      <c r="B49" s="168" t="s">
        <v>387</v>
      </c>
      <c r="C49" s="169"/>
      <c r="D49" s="169"/>
      <c r="E49" s="169"/>
      <c r="F49" s="170"/>
    </row>
    <row r="50" spans="1:6" s="35" customFormat="1" ht="63" customHeight="1" x14ac:dyDescent="0.25">
      <c r="A50" s="466">
        <v>3.1</v>
      </c>
      <c r="B50" s="163" t="s">
        <v>404</v>
      </c>
      <c r="C50" s="164" t="s">
        <v>381</v>
      </c>
      <c r="D50" s="165"/>
      <c r="E50" s="166">
        <v>40</v>
      </c>
      <c r="F50" s="452">
        <f t="shared" ref="F50:F59" si="3">D50*E50</f>
        <v>0</v>
      </c>
    </row>
    <row r="51" spans="1:6" s="35" customFormat="1" ht="60" x14ac:dyDescent="0.3">
      <c r="A51" s="467">
        <v>3.2</v>
      </c>
      <c r="B51" s="153" t="s">
        <v>388</v>
      </c>
      <c r="C51" s="49" t="s">
        <v>381</v>
      </c>
      <c r="D51" s="136"/>
      <c r="E51" s="137">
        <v>4</v>
      </c>
      <c r="F51" s="452">
        <f t="shared" si="3"/>
        <v>0</v>
      </c>
    </row>
    <row r="52" spans="1:6" s="35" customFormat="1" ht="165" x14ac:dyDescent="0.3">
      <c r="A52" s="467">
        <v>3.3</v>
      </c>
      <c r="B52" s="153" t="s">
        <v>389</v>
      </c>
      <c r="C52" s="49" t="s">
        <v>381</v>
      </c>
      <c r="D52" s="136"/>
      <c r="E52" s="137">
        <v>34</v>
      </c>
      <c r="F52" s="452">
        <f t="shared" si="3"/>
        <v>0</v>
      </c>
    </row>
    <row r="53" spans="1:6" s="35" customFormat="1" ht="60" x14ac:dyDescent="0.3">
      <c r="A53" s="468">
        <v>3.4</v>
      </c>
      <c r="B53" s="153" t="s">
        <v>390</v>
      </c>
      <c r="C53" s="49" t="s">
        <v>381</v>
      </c>
      <c r="D53" s="136"/>
      <c r="E53" s="137">
        <v>6</v>
      </c>
      <c r="F53" s="452">
        <f t="shared" si="3"/>
        <v>0</v>
      </c>
    </row>
    <row r="54" spans="1:6" s="35" customFormat="1" ht="60" x14ac:dyDescent="0.3">
      <c r="A54" s="468">
        <v>3.5</v>
      </c>
      <c r="B54" s="153" t="s">
        <v>391</v>
      </c>
      <c r="C54" s="49" t="s">
        <v>381</v>
      </c>
      <c r="D54" s="136"/>
      <c r="E54" s="137">
        <v>5.5</v>
      </c>
      <c r="F54" s="452">
        <f t="shared" si="3"/>
        <v>0</v>
      </c>
    </row>
    <row r="55" spans="1:6" s="35" customFormat="1" ht="120" x14ac:dyDescent="0.25">
      <c r="A55" s="468">
        <v>3.6</v>
      </c>
      <c r="B55" s="141" t="s">
        <v>402</v>
      </c>
      <c r="C55" s="138" t="s">
        <v>62</v>
      </c>
      <c r="D55" s="161"/>
      <c r="E55" s="162">
        <v>2</v>
      </c>
      <c r="F55" s="452">
        <f t="shared" si="3"/>
        <v>0</v>
      </c>
    </row>
    <row r="56" spans="1:6" s="35" customFormat="1" ht="90" x14ac:dyDescent="0.25">
      <c r="A56" s="468">
        <v>3.7</v>
      </c>
      <c r="B56" s="141" t="s">
        <v>274</v>
      </c>
      <c r="C56" s="138" t="s">
        <v>62</v>
      </c>
      <c r="D56" s="161"/>
      <c r="E56" s="162">
        <v>2</v>
      </c>
      <c r="F56" s="452">
        <f t="shared" si="3"/>
        <v>0</v>
      </c>
    </row>
    <row r="57" spans="1:6" s="35" customFormat="1" ht="75" x14ac:dyDescent="0.3">
      <c r="A57" s="468">
        <v>3.8</v>
      </c>
      <c r="B57" s="173" t="s">
        <v>275</v>
      </c>
      <c r="C57" s="174"/>
      <c r="D57" s="175"/>
      <c r="E57" s="176"/>
      <c r="F57" s="469"/>
    </row>
    <row r="58" spans="1:6" s="35" customFormat="1" x14ac:dyDescent="0.3">
      <c r="A58" s="470"/>
      <c r="B58" s="177" t="s">
        <v>403</v>
      </c>
      <c r="C58" s="178" t="s">
        <v>251</v>
      </c>
      <c r="D58" s="179"/>
      <c r="E58" s="180">
        <v>6</v>
      </c>
      <c r="F58" s="471">
        <f t="shared" si="3"/>
        <v>0</v>
      </c>
    </row>
    <row r="59" spans="1:6" s="35" customFormat="1" ht="16.2" thickBot="1" x14ac:dyDescent="0.35">
      <c r="A59" s="470"/>
      <c r="B59" s="181" t="s">
        <v>398</v>
      </c>
      <c r="C59" s="182" t="s">
        <v>251</v>
      </c>
      <c r="D59" s="183"/>
      <c r="E59" s="184">
        <v>50</v>
      </c>
      <c r="F59" s="472">
        <f t="shared" si="3"/>
        <v>0</v>
      </c>
    </row>
    <row r="60" spans="1:6" ht="16.2" thickBot="1" x14ac:dyDescent="0.35">
      <c r="A60" s="59" t="s">
        <v>34</v>
      </c>
      <c r="B60" s="171"/>
      <c r="C60" s="171"/>
      <c r="D60" s="171"/>
      <c r="E60" s="172"/>
      <c r="F60" s="60">
        <f>SUM(F50:F59)</f>
        <v>0</v>
      </c>
    </row>
    <row r="61" spans="1:6" ht="16.2" thickBot="1" x14ac:dyDescent="0.35">
      <c r="A61" s="125" t="s">
        <v>276</v>
      </c>
      <c r="B61" s="125"/>
      <c r="C61" s="125"/>
      <c r="D61" s="125"/>
      <c r="E61" s="125"/>
      <c r="F61" s="156">
        <f>F15+F48+F60</f>
        <v>0</v>
      </c>
    </row>
  </sheetData>
  <mergeCells count="9">
    <mergeCell ref="A48:E48"/>
    <mergeCell ref="A61:E61"/>
    <mergeCell ref="B7:F7"/>
    <mergeCell ref="B16:F16"/>
    <mergeCell ref="A1:F1"/>
    <mergeCell ref="A2:F2"/>
    <mergeCell ref="B5:F5"/>
    <mergeCell ref="A6:F6"/>
    <mergeCell ref="A15:E15"/>
  </mergeCells>
  <pageMargins left="0.7" right="0.7" top="0.75" bottom="0.75" header="0.51180555555555496" footer="0.51180555555555496"/>
  <pageSetup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1"/>
  <sheetViews>
    <sheetView topLeftCell="A2" zoomScaleNormal="100" workbookViewId="0">
      <selection activeCell="H7" sqref="H7"/>
    </sheetView>
  </sheetViews>
  <sheetFormatPr defaultRowHeight="14.4" x14ac:dyDescent="0.3"/>
  <cols>
    <col min="1" max="1" width="9.109375" style="87" customWidth="1"/>
    <col min="2" max="2" width="35.77734375" style="87" customWidth="1"/>
    <col min="3" max="3" width="11" style="87" customWidth="1"/>
    <col min="4" max="4" width="13" style="87" customWidth="1"/>
    <col min="5" max="5" width="12" style="87" customWidth="1"/>
    <col min="6" max="6" width="18.77734375" style="87" customWidth="1"/>
    <col min="7" max="1025" width="9.109375" style="87" customWidth="1"/>
  </cols>
  <sheetData>
    <row r="1" spans="1:6" ht="36" customHeight="1" thickBot="1" x14ac:dyDescent="0.35">
      <c r="A1" s="432" t="s">
        <v>245</v>
      </c>
      <c r="B1" s="433"/>
      <c r="C1" s="433"/>
      <c r="D1" s="433"/>
      <c r="E1" s="433"/>
      <c r="F1" s="434"/>
    </row>
    <row r="2" spans="1:6" ht="31.8" thickBot="1" x14ac:dyDescent="0.35">
      <c r="A2" s="438" t="s">
        <v>1</v>
      </c>
      <c r="B2" s="439" t="s">
        <v>2</v>
      </c>
      <c r="C2" s="439" t="s">
        <v>3</v>
      </c>
      <c r="D2" s="440" t="s">
        <v>4</v>
      </c>
      <c r="E2" s="440" t="s">
        <v>5</v>
      </c>
      <c r="F2" s="441" t="s">
        <v>6</v>
      </c>
    </row>
    <row r="3" spans="1:6" ht="16.2" thickBot="1" x14ac:dyDescent="0.35">
      <c r="A3" s="477" t="s">
        <v>7</v>
      </c>
      <c r="B3" s="473" t="s">
        <v>8</v>
      </c>
      <c r="C3" s="473" t="s">
        <v>9</v>
      </c>
      <c r="D3" s="473" t="s">
        <v>10</v>
      </c>
      <c r="E3" s="473" t="s">
        <v>11</v>
      </c>
      <c r="F3" s="478" t="s">
        <v>12</v>
      </c>
    </row>
    <row r="4" spans="1:6" ht="15.6" customHeight="1" thickBot="1" x14ac:dyDescent="0.35">
      <c r="A4" s="443" t="s">
        <v>277</v>
      </c>
      <c r="B4" s="444" t="s">
        <v>278</v>
      </c>
      <c r="C4" s="444"/>
      <c r="D4" s="444"/>
      <c r="E4" s="444"/>
      <c r="F4" s="445"/>
    </row>
    <row r="5" spans="1:6" ht="16.2" thickBot="1" x14ac:dyDescent="0.35">
      <c r="A5" s="474" t="s">
        <v>279</v>
      </c>
      <c r="B5" s="475"/>
      <c r="C5" s="475"/>
      <c r="D5" s="475"/>
      <c r="E5" s="475"/>
      <c r="F5" s="476"/>
    </row>
    <row r="6" spans="1:6" ht="75" x14ac:dyDescent="0.3">
      <c r="A6" s="244">
        <v>1.1000000000000001</v>
      </c>
      <c r="B6" s="261" t="s">
        <v>280</v>
      </c>
      <c r="C6" s="79" t="s">
        <v>251</v>
      </c>
      <c r="D6" s="75"/>
      <c r="E6" s="75">
        <v>120</v>
      </c>
      <c r="F6" s="451">
        <f>D6*E6</f>
        <v>0</v>
      </c>
    </row>
    <row r="7" spans="1:6" ht="105" x14ac:dyDescent="0.3">
      <c r="A7" s="31">
        <v>1.2</v>
      </c>
      <c r="B7" s="93" t="s">
        <v>281</v>
      </c>
      <c r="C7" s="78" t="s">
        <v>251</v>
      </c>
      <c r="D7" s="82"/>
      <c r="E7" s="82">
        <v>30</v>
      </c>
      <c r="F7" s="452">
        <f>D7*E7</f>
        <v>0</v>
      </c>
    </row>
    <row r="8" spans="1:6" ht="60" x14ac:dyDescent="0.3">
      <c r="A8" s="31">
        <v>1.3</v>
      </c>
      <c r="B8" s="93" t="s">
        <v>282</v>
      </c>
      <c r="C8" s="78" t="s">
        <v>62</v>
      </c>
      <c r="D8" s="82"/>
      <c r="E8" s="85">
        <v>20</v>
      </c>
      <c r="F8" s="452">
        <f>D8*E8</f>
        <v>0</v>
      </c>
    </row>
    <row r="9" spans="1:6" ht="30.6" x14ac:dyDescent="0.3">
      <c r="A9" s="31">
        <v>1.4</v>
      </c>
      <c r="B9" s="92" t="s">
        <v>283</v>
      </c>
      <c r="C9" s="78" t="s">
        <v>284</v>
      </c>
      <c r="D9" s="82"/>
      <c r="E9" s="85">
        <v>1</v>
      </c>
      <c r="F9" s="452">
        <f>D9*E9</f>
        <v>0</v>
      </c>
    </row>
    <row r="10" spans="1:6" ht="15.6" customHeight="1" x14ac:dyDescent="0.3">
      <c r="A10" s="125" t="s">
        <v>23</v>
      </c>
      <c r="B10" s="125"/>
      <c r="C10" s="125"/>
      <c r="D10" s="125"/>
      <c r="E10" s="125"/>
      <c r="F10" s="60">
        <f>SUM(F6:F9)</f>
        <v>0</v>
      </c>
    </row>
    <row r="11" spans="1:6" ht="15.6" x14ac:dyDescent="0.3">
      <c r="A11" s="125" t="s">
        <v>285</v>
      </c>
      <c r="B11" s="125"/>
      <c r="C11" s="125"/>
      <c r="D11" s="125"/>
      <c r="E11" s="125"/>
      <c r="F11" s="60">
        <f>F10</f>
        <v>0</v>
      </c>
    </row>
  </sheetData>
  <mergeCells count="5">
    <mergeCell ref="A1:F1"/>
    <mergeCell ref="B4:F4"/>
    <mergeCell ref="A5:F5"/>
    <mergeCell ref="A10:E10"/>
    <mergeCell ref="A11:E11"/>
  </mergeCells>
  <pageMargins left="0.7" right="0.7" top="0.75" bottom="0.75" header="0.51180555555555496" footer="0.51180555555555496"/>
  <pageSetup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72"/>
  <sheetViews>
    <sheetView topLeftCell="A67" zoomScaleNormal="100" workbookViewId="0">
      <selection activeCell="I75" sqref="I75"/>
    </sheetView>
  </sheetViews>
  <sheetFormatPr defaultRowHeight="14.4" x14ac:dyDescent="0.3"/>
  <cols>
    <col min="1" max="1" width="9.109375" style="87" customWidth="1"/>
    <col min="2" max="2" width="35.77734375" style="87" customWidth="1"/>
    <col min="3" max="3" width="11" style="87" customWidth="1"/>
    <col min="4" max="4" width="13" style="87" customWidth="1"/>
    <col min="5" max="5" width="12" style="87" customWidth="1"/>
    <col min="6" max="6" width="18.77734375" style="87" customWidth="1"/>
    <col min="7" max="1025" width="9.109375" style="87" customWidth="1"/>
  </cols>
  <sheetData>
    <row r="1" spans="1:6" ht="30.6" customHeight="1" thickBot="1" x14ac:dyDescent="0.35">
      <c r="A1" s="432" t="s">
        <v>245</v>
      </c>
      <c r="B1" s="433"/>
      <c r="C1" s="433"/>
      <c r="D1" s="433"/>
      <c r="E1" s="433"/>
      <c r="F1" s="434"/>
    </row>
    <row r="2" spans="1:6" ht="39" customHeight="1" thickBot="1" x14ac:dyDescent="0.35">
      <c r="A2" s="438" t="s">
        <v>1</v>
      </c>
      <c r="B2" s="439" t="s">
        <v>2</v>
      </c>
      <c r="C2" s="439" t="s">
        <v>3</v>
      </c>
      <c r="D2" s="439" t="s">
        <v>286</v>
      </c>
      <c r="E2" s="440" t="s">
        <v>5</v>
      </c>
      <c r="F2" s="441" t="s">
        <v>287</v>
      </c>
    </row>
    <row r="3" spans="1:6" ht="16.2" thickBot="1" x14ac:dyDescent="0.35">
      <c r="A3" s="477" t="s">
        <v>7</v>
      </c>
      <c r="B3" s="473" t="s">
        <v>8</v>
      </c>
      <c r="C3" s="473" t="s">
        <v>9</v>
      </c>
      <c r="D3" s="473" t="s">
        <v>10</v>
      </c>
      <c r="E3" s="473" t="s">
        <v>11</v>
      </c>
      <c r="F3" s="478" t="s">
        <v>12</v>
      </c>
    </row>
    <row r="4" spans="1:6" ht="15.6" customHeight="1" thickBot="1" x14ac:dyDescent="0.35">
      <c r="A4" s="443" t="s">
        <v>277</v>
      </c>
      <c r="B4" s="444" t="s">
        <v>278</v>
      </c>
      <c r="C4" s="444"/>
      <c r="D4" s="444"/>
      <c r="E4" s="444"/>
      <c r="F4" s="445"/>
    </row>
    <row r="5" spans="1:6" ht="16.2" thickBot="1" x14ac:dyDescent="0.35">
      <c r="A5" s="474" t="s">
        <v>406</v>
      </c>
      <c r="B5" s="475"/>
      <c r="C5" s="475"/>
      <c r="D5" s="475"/>
      <c r="E5" s="475"/>
      <c r="F5" s="476"/>
    </row>
    <row r="6" spans="1:6" ht="16.2" thickBot="1" x14ac:dyDescent="0.35">
      <c r="A6" s="199" t="s">
        <v>288</v>
      </c>
      <c r="B6" s="200"/>
      <c r="C6" s="200"/>
      <c r="D6" s="200"/>
      <c r="E6" s="200"/>
      <c r="F6" s="201"/>
    </row>
    <row r="7" spans="1:6" ht="61.2" thickBot="1" x14ac:dyDescent="0.35">
      <c r="A7" s="244">
        <v>1.1000000000000001</v>
      </c>
      <c r="B7" s="198" t="s">
        <v>289</v>
      </c>
      <c r="C7" s="79" t="s">
        <v>251</v>
      </c>
      <c r="D7" s="75"/>
      <c r="E7" s="75">
        <v>60</v>
      </c>
      <c r="F7" s="451">
        <f>D7*E7</f>
        <v>0</v>
      </c>
    </row>
    <row r="8" spans="1:6" ht="16.2" thickBot="1" x14ac:dyDescent="0.35">
      <c r="A8" s="125" t="s">
        <v>23</v>
      </c>
      <c r="B8" s="125"/>
      <c r="C8" s="125"/>
      <c r="D8" s="125"/>
      <c r="E8" s="125"/>
      <c r="F8" s="60">
        <f>SUM(F7)</f>
        <v>0</v>
      </c>
    </row>
    <row r="9" spans="1:6" ht="16.2" thickBot="1" x14ac:dyDescent="0.35">
      <c r="A9" s="195" t="s">
        <v>290</v>
      </c>
      <c r="B9" s="196"/>
      <c r="C9" s="196"/>
      <c r="D9" s="196"/>
      <c r="E9" s="196"/>
      <c r="F9" s="197"/>
    </row>
    <row r="10" spans="1:6" s="88" customFormat="1" ht="81" customHeight="1" x14ac:dyDescent="0.3">
      <c r="A10" s="244">
        <v>2.1</v>
      </c>
      <c r="B10" s="187" t="s">
        <v>405</v>
      </c>
      <c r="C10" s="79" t="s">
        <v>251</v>
      </c>
      <c r="D10" s="75"/>
      <c r="E10" s="75">
        <v>80</v>
      </c>
      <c r="F10" s="451">
        <f>D10*E10</f>
        <v>0</v>
      </c>
    </row>
    <row r="11" spans="1:6" ht="75" x14ac:dyDescent="0.3">
      <c r="A11" s="31">
        <v>2.2000000000000002</v>
      </c>
      <c r="B11" s="84" t="s">
        <v>291</v>
      </c>
      <c r="C11" s="78" t="s">
        <v>251</v>
      </c>
      <c r="D11" s="82"/>
      <c r="E11" s="82">
        <v>50</v>
      </c>
      <c r="F11" s="452">
        <f>D11*E11</f>
        <v>0</v>
      </c>
    </row>
    <row r="12" spans="1:6" ht="80.400000000000006" customHeight="1" x14ac:dyDescent="0.3">
      <c r="A12" s="31">
        <v>2.2999999999999998</v>
      </c>
      <c r="B12" s="84" t="s">
        <v>292</v>
      </c>
      <c r="C12" s="78" t="s">
        <v>251</v>
      </c>
      <c r="D12" s="82"/>
      <c r="E12" s="82">
        <v>10</v>
      </c>
      <c r="F12" s="452">
        <f>D12*E12</f>
        <v>0</v>
      </c>
    </row>
    <row r="13" spans="1:6" ht="45" x14ac:dyDescent="0.3">
      <c r="A13" s="31">
        <v>2.4</v>
      </c>
      <c r="B13" s="185" t="s">
        <v>293</v>
      </c>
      <c r="C13" s="140" t="s">
        <v>294</v>
      </c>
      <c r="D13" s="140"/>
      <c r="E13" s="186">
        <v>1</v>
      </c>
      <c r="F13" s="454">
        <f>D13*E13</f>
        <v>0</v>
      </c>
    </row>
    <row r="14" spans="1:6" ht="15.6" customHeight="1" thickBot="1" x14ac:dyDescent="0.35">
      <c r="A14" s="125" t="s">
        <v>30</v>
      </c>
      <c r="B14" s="125"/>
      <c r="C14" s="125"/>
      <c r="D14" s="125"/>
      <c r="E14" s="125"/>
      <c r="F14" s="60">
        <f>SUM(F10:F13)</f>
        <v>0</v>
      </c>
    </row>
    <row r="15" spans="1:6" ht="15.6" customHeight="1" thickBot="1" x14ac:dyDescent="0.35">
      <c r="A15" s="192" t="s">
        <v>295</v>
      </c>
      <c r="B15" s="193"/>
      <c r="C15" s="193"/>
      <c r="D15" s="193"/>
      <c r="E15" s="193"/>
      <c r="F15" s="194"/>
    </row>
    <row r="16" spans="1:6" ht="229.2" customHeight="1" x14ac:dyDescent="0.3">
      <c r="A16" s="244">
        <v>3.1</v>
      </c>
      <c r="B16" s="191" t="s">
        <v>296</v>
      </c>
      <c r="C16" s="79" t="s">
        <v>62</v>
      </c>
      <c r="D16" s="75"/>
      <c r="E16" s="76">
        <v>1</v>
      </c>
      <c r="F16" s="451">
        <f>D16*E16</f>
        <v>0</v>
      </c>
    </row>
    <row r="17" spans="1:6" ht="30.6" x14ac:dyDescent="0.3">
      <c r="A17" s="31"/>
      <c r="B17" s="92" t="s">
        <v>297</v>
      </c>
      <c r="C17" s="78"/>
      <c r="D17" s="82"/>
      <c r="E17" s="85"/>
      <c r="F17" s="460"/>
    </row>
    <row r="18" spans="1:6" ht="15.6" x14ac:dyDescent="0.3">
      <c r="A18" s="31"/>
      <c r="B18" s="92" t="s">
        <v>298</v>
      </c>
      <c r="C18" s="78"/>
      <c r="D18" s="82"/>
      <c r="E18" s="85"/>
      <c r="F18" s="460"/>
    </row>
    <row r="19" spans="1:6" ht="19.2" customHeight="1" x14ac:dyDescent="0.3">
      <c r="A19" s="31"/>
      <c r="B19" s="92" t="s">
        <v>299</v>
      </c>
      <c r="C19" s="78"/>
      <c r="D19" s="82"/>
      <c r="E19" s="85"/>
      <c r="F19" s="460"/>
    </row>
    <row r="20" spans="1:6" ht="15.6" x14ac:dyDescent="0.3">
      <c r="A20" s="31"/>
      <c r="B20" s="92" t="s">
        <v>300</v>
      </c>
      <c r="C20" s="78"/>
      <c r="D20" s="82"/>
      <c r="E20" s="85"/>
      <c r="F20" s="460"/>
    </row>
    <row r="21" spans="1:6" ht="15.6" x14ac:dyDescent="0.3">
      <c r="A21" s="31"/>
      <c r="B21" s="89" t="s">
        <v>301</v>
      </c>
      <c r="C21" s="78"/>
      <c r="D21" s="82"/>
      <c r="E21" s="85"/>
      <c r="F21" s="460"/>
    </row>
    <row r="22" spans="1:6" ht="15.6" x14ac:dyDescent="0.3">
      <c r="A22" s="31"/>
      <c r="B22" s="92" t="s">
        <v>302</v>
      </c>
      <c r="C22" s="78"/>
      <c r="D22" s="82"/>
      <c r="E22" s="85"/>
      <c r="F22" s="460"/>
    </row>
    <row r="23" spans="1:6" ht="15.6" x14ac:dyDescent="0.3">
      <c r="A23" s="31"/>
      <c r="B23" s="92" t="s">
        <v>303</v>
      </c>
      <c r="C23" s="78"/>
      <c r="D23" s="82"/>
      <c r="E23" s="85"/>
      <c r="F23" s="460"/>
    </row>
    <row r="24" spans="1:6" ht="15.6" x14ac:dyDescent="0.3">
      <c r="A24" s="31"/>
      <c r="B24" s="92" t="s">
        <v>304</v>
      </c>
      <c r="C24" s="78"/>
      <c r="D24" s="82"/>
      <c r="E24" s="85"/>
      <c r="F24" s="460"/>
    </row>
    <row r="25" spans="1:6" ht="15.6" x14ac:dyDescent="0.3">
      <c r="A25" s="31"/>
      <c r="B25" s="92" t="s">
        <v>305</v>
      </c>
      <c r="C25" s="78"/>
      <c r="D25" s="82"/>
      <c r="E25" s="85"/>
      <c r="F25" s="460"/>
    </row>
    <row r="26" spans="1:6" ht="15.6" x14ac:dyDescent="0.3">
      <c r="A26" s="31"/>
      <c r="B26" s="92" t="s">
        <v>306</v>
      </c>
      <c r="C26" s="78"/>
      <c r="D26" s="82"/>
      <c r="E26" s="85"/>
      <c r="F26" s="460"/>
    </row>
    <row r="27" spans="1:6" ht="15" customHeight="1" x14ac:dyDescent="0.3">
      <c r="A27" s="31"/>
      <c r="B27" s="92" t="s">
        <v>307</v>
      </c>
      <c r="C27" s="78"/>
      <c r="D27" s="82"/>
      <c r="E27" s="85"/>
      <c r="F27" s="460"/>
    </row>
    <row r="28" spans="1:6" ht="18" x14ac:dyDescent="0.3">
      <c r="A28" s="31"/>
      <c r="B28" s="92" t="s">
        <v>308</v>
      </c>
      <c r="C28" s="78"/>
      <c r="D28" s="82"/>
      <c r="E28" s="85"/>
      <c r="F28" s="460"/>
    </row>
    <row r="29" spans="1:6" ht="30.6" x14ac:dyDescent="0.3">
      <c r="A29" s="31"/>
      <c r="B29" s="92" t="s">
        <v>309</v>
      </c>
      <c r="C29" s="78"/>
      <c r="D29" s="82"/>
      <c r="E29" s="85"/>
      <c r="F29" s="460"/>
    </row>
    <row r="30" spans="1:6" ht="29.4" customHeight="1" x14ac:dyDescent="0.3">
      <c r="A30" s="31"/>
      <c r="B30" s="92" t="s">
        <v>407</v>
      </c>
      <c r="C30" s="78"/>
      <c r="D30" s="82"/>
      <c r="E30" s="85"/>
      <c r="F30" s="460"/>
    </row>
    <row r="31" spans="1:6" ht="43.2" customHeight="1" x14ac:dyDescent="0.3">
      <c r="A31" s="31"/>
      <c r="B31" s="92" t="s">
        <v>310</v>
      </c>
      <c r="C31" s="78"/>
      <c r="D31" s="90"/>
      <c r="E31" s="90"/>
      <c r="F31" s="479"/>
    </row>
    <row r="32" spans="1:6" ht="16.2" thickBot="1" x14ac:dyDescent="0.35">
      <c r="A32" s="125" t="s">
        <v>34</v>
      </c>
      <c r="B32" s="125"/>
      <c r="C32" s="125"/>
      <c r="D32" s="125"/>
      <c r="E32" s="125"/>
      <c r="F32" s="156">
        <f>SUM(F16:F31)</f>
        <v>0</v>
      </c>
    </row>
    <row r="33" spans="1:7" ht="16.2" thickBot="1" x14ac:dyDescent="0.35">
      <c r="A33" s="188" t="s">
        <v>311</v>
      </c>
      <c r="B33" s="189"/>
      <c r="C33" s="189"/>
      <c r="D33" s="189"/>
      <c r="E33" s="189"/>
      <c r="F33" s="190"/>
    </row>
    <row r="34" spans="1:7" ht="60.6" x14ac:dyDescent="0.3">
      <c r="A34" s="244">
        <v>4.0999999999999996</v>
      </c>
      <c r="B34" s="187" t="s">
        <v>312</v>
      </c>
      <c r="C34" s="79" t="s">
        <v>62</v>
      </c>
      <c r="D34" s="75"/>
      <c r="E34" s="76">
        <v>1</v>
      </c>
      <c r="F34" s="451">
        <f>D34*E34</f>
        <v>0</v>
      </c>
      <c r="G34" s="91"/>
    </row>
    <row r="35" spans="1:7" ht="45.6" x14ac:dyDescent="0.3">
      <c r="A35" s="31">
        <v>4.2</v>
      </c>
      <c r="B35" s="92" t="s">
        <v>313</v>
      </c>
      <c r="C35" s="128"/>
      <c r="D35" s="128"/>
      <c r="E35" s="128"/>
      <c r="F35" s="480"/>
      <c r="G35" s="91"/>
    </row>
    <row r="36" spans="1:7" ht="45.6" x14ac:dyDescent="0.3">
      <c r="A36" s="31" t="s">
        <v>314</v>
      </c>
      <c r="B36" s="92" t="s">
        <v>315</v>
      </c>
      <c r="C36" s="78" t="s">
        <v>62</v>
      </c>
      <c r="D36" s="82"/>
      <c r="E36" s="85">
        <v>1</v>
      </c>
      <c r="F36" s="452">
        <f t="shared" ref="F36:F43" si="0">D36*E36</f>
        <v>0</v>
      </c>
      <c r="G36" s="91"/>
    </row>
    <row r="37" spans="1:7" ht="41.7" customHeight="1" x14ac:dyDescent="0.3">
      <c r="A37" s="31" t="s">
        <v>316</v>
      </c>
      <c r="B37" s="92" t="s">
        <v>317</v>
      </c>
      <c r="C37" s="78" t="s">
        <v>62</v>
      </c>
      <c r="D37" s="82"/>
      <c r="E37" s="85">
        <v>1</v>
      </c>
      <c r="F37" s="452">
        <f t="shared" si="0"/>
        <v>0</v>
      </c>
      <c r="G37" s="91"/>
    </row>
    <row r="38" spans="1:7" ht="59.7" customHeight="1" x14ac:dyDescent="0.3">
      <c r="A38" s="31">
        <v>4.3</v>
      </c>
      <c r="B38" s="205" t="s">
        <v>318</v>
      </c>
      <c r="C38" s="206" t="s">
        <v>62</v>
      </c>
      <c r="D38" s="140"/>
      <c r="E38" s="186">
        <v>1</v>
      </c>
      <c r="F38" s="454">
        <f t="shared" si="0"/>
        <v>0</v>
      </c>
      <c r="G38" s="91"/>
    </row>
    <row r="39" spans="1:7" ht="75.599999999999994" x14ac:dyDescent="0.3">
      <c r="A39" s="31">
        <v>4.4000000000000004</v>
      </c>
      <c r="B39" s="92" t="s">
        <v>319</v>
      </c>
      <c r="C39" s="78" t="s">
        <v>62</v>
      </c>
      <c r="D39" s="82"/>
      <c r="E39" s="85">
        <v>3</v>
      </c>
      <c r="F39" s="452">
        <f t="shared" si="0"/>
        <v>0</v>
      </c>
    </row>
    <row r="40" spans="1:7" ht="78.599999999999994" customHeight="1" x14ac:dyDescent="0.3">
      <c r="A40" s="31">
        <v>4.5</v>
      </c>
      <c r="B40" s="84" t="s">
        <v>320</v>
      </c>
      <c r="C40" s="78" t="s">
        <v>62</v>
      </c>
      <c r="D40" s="82"/>
      <c r="E40" s="85">
        <v>2</v>
      </c>
      <c r="F40" s="452">
        <f t="shared" si="0"/>
        <v>0</v>
      </c>
    </row>
    <row r="41" spans="1:7" ht="45" x14ac:dyDescent="0.3">
      <c r="A41" s="31">
        <v>4.5999999999999996</v>
      </c>
      <c r="B41" s="84" t="s">
        <v>321</v>
      </c>
      <c r="C41" s="78" t="s">
        <v>62</v>
      </c>
      <c r="D41" s="82"/>
      <c r="E41" s="85">
        <v>2</v>
      </c>
      <c r="F41" s="452">
        <f t="shared" si="0"/>
        <v>0</v>
      </c>
    </row>
    <row r="42" spans="1:7" ht="60" customHeight="1" x14ac:dyDescent="0.3">
      <c r="A42" s="31">
        <v>4.7</v>
      </c>
      <c r="B42" s="84" t="s">
        <v>322</v>
      </c>
      <c r="C42" s="78" t="s">
        <v>62</v>
      </c>
      <c r="D42" s="82"/>
      <c r="E42" s="85">
        <v>1</v>
      </c>
      <c r="F42" s="452">
        <f t="shared" si="0"/>
        <v>0</v>
      </c>
    </row>
    <row r="43" spans="1:7" ht="70.2" customHeight="1" x14ac:dyDescent="0.3">
      <c r="A43" s="31">
        <v>4.8</v>
      </c>
      <c r="B43" s="84" t="s">
        <v>323</v>
      </c>
      <c r="C43" s="78" t="s">
        <v>62</v>
      </c>
      <c r="D43" s="82"/>
      <c r="E43" s="85">
        <v>1</v>
      </c>
      <c r="F43" s="452">
        <f t="shared" si="0"/>
        <v>0</v>
      </c>
    </row>
    <row r="44" spans="1:7" ht="15.75" customHeight="1" thickBot="1" x14ac:dyDescent="0.35">
      <c r="A44" s="125" t="s">
        <v>38</v>
      </c>
      <c r="B44" s="125"/>
      <c r="C44" s="125"/>
      <c r="D44" s="125"/>
      <c r="E44" s="125"/>
      <c r="F44" s="60">
        <f>SUM(F34:F43)</f>
        <v>0</v>
      </c>
    </row>
    <row r="45" spans="1:7" ht="16.2" thickBot="1" x14ac:dyDescent="0.35">
      <c r="A45" s="202" t="s">
        <v>324</v>
      </c>
      <c r="B45" s="203"/>
      <c r="C45" s="203"/>
      <c r="D45" s="203"/>
      <c r="E45" s="203"/>
      <c r="F45" s="204"/>
    </row>
    <row r="46" spans="1:7" ht="16.2" thickBot="1" x14ac:dyDescent="0.35">
      <c r="A46" s="195" t="s">
        <v>325</v>
      </c>
      <c r="B46" s="196"/>
      <c r="C46" s="196"/>
      <c r="D46" s="196"/>
      <c r="E46" s="196"/>
      <c r="F46" s="197"/>
    </row>
    <row r="47" spans="1:7" ht="30.6" x14ac:dyDescent="0.3">
      <c r="A47" s="244">
        <v>5.0999999999999996</v>
      </c>
      <c r="B47" s="187" t="s">
        <v>326</v>
      </c>
      <c r="C47" s="79" t="s">
        <v>62</v>
      </c>
      <c r="D47" s="75"/>
      <c r="E47" s="76">
        <v>1</v>
      </c>
      <c r="F47" s="451">
        <f>D47*E47</f>
        <v>0</v>
      </c>
    </row>
    <row r="48" spans="1:7" ht="124.2" customHeight="1" x14ac:dyDescent="0.3">
      <c r="A48" s="31">
        <v>5.2</v>
      </c>
      <c r="B48" s="93" t="s">
        <v>327</v>
      </c>
      <c r="C48" s="78" t="s">
        <v>251</v>
      </c>
      <c r="D48" s="82"/>
      <c r="E48" s="82">
        <v>20</v>
      </c>
      <c r="F48" s="452">
        <f>D48*E48</f>
        <v>0</v>
      </c>
    </row>
    <row r="49" spans="1:6" ht="75.599999999999994" x14ac:dyDescent="0.3">
      <c r="A49" s="31">
        <v>5.3</v>
      </c>
      <c r="B49" s="92" t="s">
        <v>328</v>
      </c>
      <c r="C49" s="78" t="s">
        <v>284</v>
      </c>
      <c r="D49" s="82"/>
      <c r="E49" s="85">
        <v>1</v>
      </c>
      <c r="F49" s="452">
        <f>D49*E49</f>
        <v>0</v>
      </c>
    </row>
    <row r="50" spans="1:6" ht="15.6" customHeight="1" thickBot="1" x14ac:dyDescent="0.35">
      <c r="A50" s="125" t="s">
        <v>41</v>
      </c>
      <c r="B50" s="125"/>
      <c r="C50" s="125"/>
      <c r="D50" s="125"/>
      <c r="E50" s="125"/>
      <c r="F50" s="60">
        <f>SUM(F47:F49)</f>
        <v>0</v>
      </c>
    </row>
    <row r="51" spans="1:6" ht="16.2" thickBot="1" x14ac:dyDescent="0.35">
      <c r="A51" s="195" t="s">
        <v>329</v>
      </c>
      <c r="B51" s="196"/>
      <c r="C51" s="196"/>
      <c r="D51" s="196"/>
      <c r="E51" s="196"/>
      <c r="F51" s="197"/>
    </row>
    <row r="52" spans="1:6" ht="126.15" customHeight="1" x14ac:dyDescent="0.3">
      <c r="A52" s="244">
        <v>6.1</v>
      </c>
      <c r="B52" s="187" t="s">
        <v>330</v>
      </c>
      <c r="C52" s="79" t="s">
        <v>62</v>
      </c>
      <c r="D52" s="75"/>
      <c r="E52" s="76">
        <v>1</v>
      </c>
      <c r="F52" s="451">
        <f t="shared" ref="F52:F59" si="1">D52*E52</f>
        <v>0</v>
      </c>
    </row>
    <row r="53" spans="1:6" ht="47.4" customHeight="1" x14ac:dyDescent="0.3">
      <c r="A53" s="31">
        <v>6.2</v>
      </c>
      <c r="B53" s="93" t="s">
        <v>331</v>
      </c>
      <c r="C53" s="78" t="s">
        <v>62</v>
      </c>
      <c r="D53" s="82"/>
      <c r="E53" s="85">
        <v>2</v>
      </c>
      <c r="F53" s="452">
        <f t="shared" si="1"/>
        <v>0</v>
      </c>
    </row>
    <row r="54" spans="1:6" ht="33.6" customHeight="1" x14ac:dyDescent="0.3">
      <c r="A54" s="31">
        <v>6.3</v>
      </c>
      <c r="B54" s="92" t="s">
        <v>332</v>
      </c>
      <c r="C54" s="78" t="s">
        <v>62</v>
      </c>
      <c r="D54" s="82"/>
      <c r="E54" s="85">
        <v>2</v>
      </c>
      <c r="F54" s="452">
        <f t="shared" si="1"/>
        <v>0</v>
      </c>
    </row>
    <row r="55" spans="1:6" ht="31.8" customHeight="1" x14ac:dyDescent="0.3">
      <c r="A55" s="31" t="s">
        <v>333</v>
      </c>
      <c r="B55" s="92" t="s">
        <v>334</v>
      </c>
      <c r="C55" s="78" t="s">
        <v>62</v>
      </c>
      <c r="D55" s="82"/>
      <c r="E55" s="85">
        <v>1</v>
      </c>
      <c r="F55" s="452">
        <f t="shared" si="1"/>
        <v>0</v>
      </c>
    </row>
    <row r="56" spans="1:6" ht="45.6" x14ac:dyDescent="0.3">
      <c r="A56" s="31">
        <v>6.5</v>
      </c>
      <c r="B56" s="92" t="s">
        <v>335</v>
      </c>
      <c r="C56" s="78" t="s">
        <v>62</v>
      </c>
      <c r="D56" s="82"/>
      <c r="E56" s="85">
        <v>1</v>
      </c>
      <c r="F56" s="452">
        <f t="shared" si="1"/>
        <v>0</v>
      </c>
    </row>
    <row r="57" spans="1:6" ht="29.4" customHeight="1" x14ac:dyDescent="0.3">
      <c r="A57" s="31">
        <v>6.6</v>
      </c>
      <c r="B57" s="92" t="s">
        <v>336</v>
      </c>
      <c r="C57" s="78" t="s">
        <v>251</v>
      </c>
      <c r="D57" s="82"/>
      <c r="E57" s="82">
        <v>60</v>
      </c>
      <c r="F57" s="452">
        <f t="shared" si="1"/>
        <v>0</v>
      </c>
    </row>
    <row r="58" spans="1:6" ht="30.6" x14ac:dyDescent="0.3">
      <c r="A58" s="31">
        <v>6.7</v>
      </c>
      <c r="B58" s="92" t="s">
        <v>337</v>
      </c>
      <c r="C58" s="78" t="s">
        <v>251</v>
      </c>
      <c r="D58" s="82"/>
      <c r="E58" s="82">
        <v>60</v>
      </c>
      <c r="F58" s="452">
        <f t="shared" si="1"/>
        <v>0</v>
      </c>
    </row>
    <row r="59" spans="1:6" ht="30.6" customHeight="1" x14ac:dyDescent="0.3">
      <c r="A59" s="31">
        <v>6.8</v>
      </c>
      <c r="B59" s="92" t="s">
        <v>338</v>
      </c>
      <c r="C59" s="78" t="s">
        <v>284</v>
      </c>
      <c r="D59" s="82"/>
      <c r="E59" s="85">
        <v>1</v>
      </c>
      <c r="F59" s="452">
        <f t="shared" si="1"/>
        <v>0</v>
      </c>
    </row>
    <row r="60" spans="1:6" ht="15.75" customHeight="1" thickBot="1" x14ac:dyDescent="0.35">
      <c r="A60" s="125" t="s">
        <v>45</v>
      </c>
      <c r="B60" s="125"/>
      <c r="C60" s="125"/>
      <c r="D60" s="125"/>
      <c r="E60" s="125"/>
      <c r="F60" s="60">
        <f>SUM(F52:F59)</f>
        <v>0</v>
      </c>
    </row>
    <row r="61" spans="1:6" ht="16.2" thickBot="1" x14ac:dyDescent="0.35">
      <c r="A61" s="202" t="s">
        <v>339</v>
      </c>
      <c r="B61" s="203"/>
      <c r="C61" s="203"/>
      <c r="D61" s="203"/>
      <c r="E61" s="203"/>
      <c r="F61" s="204"/>
    </row>
    <row r="62" spans="1:6" ht="16.2" thickBot="1" x14ac:dyDescent="0.35">
      <c r="A62" s="195" t="s">
        <v>340</v>
      </c>
      <c r="B62" s="196"/>
      <c r="C62" s="196"/>
      <c r="D62" s="196"/>
      <c r="E62" s="196"/>
      <c r="F62" s="197"/>
    </row>
    <row r="63" spans="1:6" ht="90.6" x14ac:dyDescent="0.3">
      <c r="A63" s="244">
        <v>7.1</v>
      </c>
      <c r="B63" s="187" t="s">
        <v>341</v>
      </c>
      <c r="C63" s="79" t="s">
        <v>251</v>
      </c>
      <c r="D63" s="75"/>
      <c r="E63" s="75">
        <v>40</v>
      </c>
      <c r="F63" s="451">
        <f t="shared" ref="F63:F70" si="2">D63*E63</f>
        <v>0</v>
      </c>
    </row>
    <row r="64" spans="1:6" ht="120.6" x14ac:dyDescent="0.3">
      <c r="A64" s="31">
        <v>7.2</v>
      </c>
      <c r="B64" s="92" t="s">
        <v>342</v>
      </c>
      <c r="C64" s="78" t="s">
        <v>251</v>
      </c>
      <c r="D64" s="82"/>
      <c r="E64" s="82">
        <v>20</v>
      </c>
      <c r="F64" s="452">
        <f t="shared" si="2"/>
        <v>0</v>
      </c>
    </row>
    <row r="65" spans="1:6" ht="76.8" customHeight="1" x14ac:dyDescent="0.3">
      <c r="A65" s="31">
        <v>7.3</v>
      </c>
      <c r="B65" s="92" t="s">
        <v>343</v>
      </c>
      <c r="C65" s="78" t="s">
        <v>251</v>
      </c>
      <c r="D65" s="82"/>
      <c r="E65" s="82">
        <v>20</v>
      </c>
      <c r="F65" s="452">
        <f t="shared" si="2"/>
        <v>0</v>
      </c>
    </row>
    <row r="66" spans="1:6" ht="76.2" customHeight="1" x14ac:dyDescent="0.3">
      <c r="A66" s="31">
        <v>7.4</v>
      </c>
      <c r="B66" s="93" t="s">
        <v>344</v>
      </c>
      <c r="C66" s="78" t="s">
        <v>251</v>
      </c>
      <c r="D66" s="82"/>
      <c r="E66" s="82">
        <v>10</v>
      </c>
      <c r="F66" s="452">
        <f t="shared" si="2"/>
        <v>0</v>
      </c>
    </row>
    <row r="67" spans="1:6" ht="30.6" x14ac:dyDescent="0.3">
      <c r="A67" s="31">
        <v>7.5</v>
      </c>
      <c r="B67" s="92" t="s">
        <v>345</v>
      </c>
      <c r="C67" s="78" t="s">
        <v>62</v>
      </c>
      <c r="D67" s="82"/>
      <c r="E67" s="85">
        <v>20</v>
      </c>
      <c r="F67" s="452">
        <f t="shared" si="2"/>
        <v>0</v>
      </c>
    </row>
    <row r="68" spans="1:6" ht="30.6" x14ac:dyDescent="0.3">
      <c r="A68" s="31">
        <v>7.6</v>
      </c>
      <c r="B68" s="92" t="s">
        <v>346</v>
      </c>
      <c r="C68" s="78" t="s">
        <v>62</v>
      </c>
      <c r="D68" s="82"/>
      <c r="E68" s="85">
        <v>1</v>
      </c>
      <c r="F68" s="452">
        <f t="shared" si="2"/>
        <v>0</v>
      </c>
    </row>
    <row r="69" spans="1:6" ht="46.8" customHeight="1" x14ac:dyDescent="0.3">
      <c r="A69" s="31">
        <v>7.7</v>
      </c>
      <c r="B69" s="92" t="s">
        <v>347</v>
      </c>
      <c r="C69" s="78" t="s">
        <v>62</v>
      </c>
      <c r="D69" s="82"/>
      <c r="E69" s="85">
        <v>15</v>
      </c>
      <c r="F69" s="452">
        <f t="shared" si="2"/>
        <v>0</v>
      </c>
    </row>
    <row r="70" spans="1:6" ht="45.6" x14ac:dyDescent="0.3">
      <c r="A70" s="31">
        <v>7.8</v>
      </c>
      <c r="B70" s="92" t="s">
        <v>348</v>
      </c>
      <c r="C70" s="78" t="s">
        <v>284</v>
      </c>
      <c r="D70" s="82"/>
      <c r="E70" s="85">
        <v>1</v>
      </c>
      <c r="F70" s="452">
        <f t="shared" si="2"/>
        <v>0</v>
      </c>
    </row>
    <row r="71" spans="1:6" ht="15.6" customHeight="1" x14ac:dyDescent="0.3">
      <c r="A71" s="125" t="s">
        <v>59</v>
      </c>
      <c r="B71" s="125"/>
      <c r="C71" s="125"/>
      <c r="D71" s="125"/>
      <c r="E71" s="125"/>
      <c r="F71" s="60">
        <f>SUM(F63:F70)</f>
        <v>0</v>
      </c>
    </row>
    <row r="72" spans="1:6" ht="15.6" x14ac:dyDescent="0.3">
      <c r="A72" s="125" t="s">
        <v>349</v>
      </c>
      <c r="B72" s="125"/>
      <c r="C72" s="125"/>
      <c r="D72" s="125"/>
      <c r="E72" s="125"/>
      <c r="F72" s="60">
        <f>F8+F14+F32+F44+F50+F60+F71</f>
        <v>0</v>
      </c>
    </row>
  </sheetData>
  <mergeCells count="21">
    <mergeCell ref="A72:E72"/>
    <mergeCell ref="A51:F51"/>
    <mergeCell ref="A60:E60"/>
    <mergeCell ref="A61:F61"/>
    <mergeCell ref="A62:F62"/>
    <mergeCell ref="A71:E71"/>
    <mergeCell ref="C35:F35"/>
    <mergeCell ref="A44:E44"/>
    <mergeCell ref="A45:F45"/>
    <mergeCell ref="A46:F46"/>
    <mergeCell ref="A50:E50"/>
    <mergeCell ref="A9:F9"/>
    <mergeCell ref="A14:E14"/>
    <mergeCell ref="A15:F15"/>
    <mergeCell ref="A32:E32"/>
    <mergeCell ref="A33:F33"/>
    <mergeCell ref="A1:F1"/>
    <mergeCell ref="B4:F4"/>
    <mergeCell ref="A5:F5"/>
    <mergeCell ref="A6:F6"/>
    <mergeCell ref="A8:E8"/>
  </mergeCells>
  <pageMargins left="0.7" right="0.7" top="0.75" bottom="0.75" header="0.51180555555555496" footer="0.51180555555555496"/>
  <pageSetup firstPageNumber="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83</TotalTime>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I.1</vt:lpstr>
      <vt:lpstr>I.2</vt:lpstr>
      <vt:lpstr>I.3</vt:lpstr>
      <vt:lpstr>I.4</vt:lpstr>
      <vt:lpstr>I.5</vt:lpstr>
      <vt:lpstr>I.6</vt:lpstr>
      <vt:lpstr>II.1</vt:lpstr>
      <vt:lpstr>III.1</vt:lpstr>
      <vt:lpstr>III.2</vt:lpstr>
      <vt:lpstr>Recapitulation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Co&amp;Work4</dc:creator>
  <dc:description/>
  <cp:lastModifiedBy>USER</cp:lastModifiedBy>
  <cp:revision>19</cp:revision>
  <cp:lastPrinted>2025-05-25T13:15:16Z</cp:lastPrinted>
  <dcterms:created xsi:type="dcterms:W3CDTF">2018-12-01T16:11:35Z</dcterms:created>
  <dcterms:modified xsi:type="dcterms:W3CDTF">2025-05-26T17:36:55Z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